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3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8800" windowHeight="12390" tabRatio="724" firstSheet="1" activeTab="1"/>
  </bookViews>
  <sheets>
    <sheet name="기초자료 (1)" sheetId="16" state="hidden" r:id="rId1"/>
    <sheet name="원가-전기" sheetId="18" r:id="rId2"/>
    <sheet name="원가계산서" sheetId="17" state="hidden" r:id="rId3"/>
    <sheet name="총괄표" sheetId="11" r:id="rId4"/>
    <sheet name="내역서" sheetId="10" r:id="rId5"/>
    <sheet name="노임근거" sheetId="8" state="hidden" r:id="rId6"/>
    <sheet name="일대목차" sheetId="12" state="hidden" r:id="rId7"/>
    <sheet name="일위대가" sheetId="9" state="hidden" r:id="rId8"/>
    <sheet name="일위노임" sheetId="15" state="hidden" r:id="rId9"/>
    <sheet name="합산자재" sheetId="6" state="hidden" r:id="rId10"/>
    <sheet name="단가조사" sheetId="7" state="hidden" r:id="rId11"/>
    <sheet name="옵션" sheetId="5" state="hidden" r:id="rId12"/>
    <sheet name="사용설명" sheetId="14"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10_3_0Criteria">#REF!</definedName>
    <definedName name="_15A">[1]금액내역서!$D$3:$D$10</definedName>
    <definedName name="_15G_0Extr">#REF!</definedName>
    <definedName name="_20G_0Extract">#REF!</definedName>
    <definedName name="_5_3_0Crite">#REF!</definedName>
    <definedName name="_Dist_Bin" hidden="1">[2]조명시설!#REF!</definedName>
    <definedName name="_Dist_Values" hidden="1">[2]조명시설!#REF!</definedName>
    <definedName name="_Fill" localSheetId="1" hidden="1">[2]조명시설!#REF!</definedName>
    <definedName name="_Fill" hidden="1">'[3]토목-물가'!#REF!</definedName>
    <definedName name="_xlnm._FilterDatabase" hidden="1">#REF!</definedName>
    <definedName name="_Key1" localSheetId="1" hidden="1">[2]조명시설!#REF!</definedName>
    <definedName name="_Key1" hidden="1">'[3]토목-물가'!#REF!</definedName>
    <definedName name="_Key2" hidden="1">[2]조명시설!#REF!</definedName>
    <definedName name="_Key3" hidden="1">#REF!</definedName>
    <definedName name="_kfkf" hidden="1">#REF!</definedName>
    <definedName name="_Order1" hidden="1">0</definedName>
    <definedName name="_Order2" hidden="1">0</definedName>
    <definedName name="_Regression_Out" hidden="1">#REF!</definedName>
    <definedName name="_Regression_X" hidden="1">#REF!</definedName>
    <definedName name="_Regression_Y" hidden="1">#REF!</definedName>
    <definedName name="_Sort" hidden="1">#REF!</definedName>
    <definedName name="_woogi" hidden="1">#REF!</definedName>
    <definedName name="_woogi2" hidden="1">#REF!</definedName>
    <definedName name="_woogi24" hidden="1">#REF!</definedName>
    <definedName name="_woogi3" hidden="1">#REF!</definedName>
    <definedName name="_재ㅐ햐" hidden="1">#REF!</definedName>
    <definedName name="\\O">'[4]1단계'!#REF!</definedName>
    <definedName name="\a">#REF!</definedName>
    <definedName name="\b" localSheetId="1">[5]약품공급2!#REF!</definedName>
    <definedName name="\b">#N/A</definedName>
    <definedName name="\c" localSheetId="1">'[4]1단계'!#REF!</definedName>
    <definedName name="\c">#N/A</definedName>
    <definedName name="\d" localSheetId="1">'[4]1단계'!#REF!</definedName>
    <definedName name="\d">#N/A</definedName>
    <definedName name="\e">#REF!</definedName>
    <definedName name="\f">'[4]1단계'!#REF!</definedName>
    <definedName name="\g">#REF!</definedName>
    <definedName name="\h">'[4]1단계'!#REF!</definedName>
    <definedName name="\i">'[4]1단계'!#REF!</definedName>
    <definedName name="\j">[6]약품설비!#REF!</definedName>
    <definedName name="\k">[5]약품공급2!#REF!</definedName>
    <definedName name="\l">[5]약품공급2!#REF!</definedName>
    <definedName name="\m">#REF!</definedName>
    <definedName name="\n">[6]약품설비!#REF!</definedName>
    <definedName name="\o">'[4]1단계'!#REF!</definedName>
    <definedName name="\p" localSheetId="1">'[4]1단계'!#REF!</definedName>
    <definedName name="\p">#N/A</definedName>
    <definedName name="\q">#REF!</definedName>
    <definedName name="\r">'[4]1단계'!#REF!</definedName>
    <definedName name="\s">'[4]1단계'!#REF!</definedName>
    <definedName name="\u">[6]약품설비!#REF!</definedName>
    <definedName name="\v">'[4]1단계'!#REF!</definedName>
    <definedName name="\w">'[7]일위대가-1'!#REF!</definedName>
    <definedName name="\x">'[4]1단계'!#REF!</definedName>
    <definedName name="\y">[6]약품설비!#REF!</definedName>
    <definedName name="\z">#REF!</definedName>
    <definedName name="aaa" hidden="1">{#N/A,#N/A,FALSE,"운반시간"}</definedName>
    <definedName name="aaa.">#REF!</definedName>
    <definedName name="aaaa" hidden="1">{#N/A,#N/A,FALSE,"조골재"}</definedName>
    <definedName name="aaaaa" hidden="1">{#N/A,#N/A,FALSE,"조골재"}</definedName>
    <definedName name="aaaaaaaaaa" hidden="1">{#N/A,#N/A,FALSE,"운반시간"}</definedName>
    <definedName name="aaaaaaaaaaa" hidden="1">{#N/A,#N/A,FALSE,"2~8번"}</definedName>
    <definedName name="aaaaaaaaaaaaaaa" hidden="1">{#N/A,#N/A,FALSE,"단가표지"}</definedName>
    <definedName name="aaaaaaaaaaaaaaaaaa" hidden="1">{#N/A,#N/A,FALSE,"단가표지"}</definedName>
    <definedName name="aaaaaaaaaaaaaaaaaaa" hidden="1">{#N/A,#N/A,FALSE,"조골재"}</definedName>
    <definedName name="aaaaaaaaaaaaaaaaaaaaa" hidden="1">{#N/A,#N/A,FALSE,"혼합골재"}</definedName>
    <definedName name="ÀÎ¼â">[8]!ÀÎ¼â</definedName>
    <definedName name="Áö¿ì±â">[8]!Áö¿ì±â</definedName>
    <definedName name="asdfasdf">#N/A</definedName>
    <definedName name="A등급">#REF!</definedName>
    <definedName name="bbb" hidden="1">{#N/A,#N/A,FALSE,"조골재"}</definedName>
    <definedName name="bbbbb" hidden="1">{#N/A,#N/A,FALSE,"운반시간"}</definedName>
    <definedName name="bbbbbbb" hidden="1">{#N/A,#N/A,FALSE,"조골재"}</definedName>
    <definedName name="bbbbbbbbbb" hidden="1">{#N/A,#N/A,FALSE,"표지목차"}</definedName>
    <definedName name="bbbbbbbbbbbbb" hidden="1">{#N/A,#N/A,FALSE,"혼합골재"}</definedName>
    <definedName name="bnn" hidden="1">{#N/A,#N/A,FALSE,"조골재"}</definedName>
    <definedName name="B등급">#REF!</definedName>
    <definedName name="B등븍">#REF!</definedName>
    <definedName name="cc" hidden="1">{#N/A,#N/A,FALSE,"2~8번"}</definedName>
    <definedName name="C등급">#REF!</definedName>
    <definedName name="DANGA">'[9]Y-WORK'!$D$19:$D$19,'[9]Y-WORK'!$F$19:$BD$19</definedName>
    <definedName name="_xlnm.Database" localSheetId="1">#REF!</definedName>
    <definedName name="_xlnm.Database">#REF!</definedName>
    <definedName name="database2">#REF!</definedName>
    <definedName name="dataww" hidden="1">#REF!</definedName>
    <definedName name="ddddd" hidden="1">#REF!</definedName>
    <definedName name="DDJ" hidden="1">{#N/A,#N/A,FALSE,"골재소요량";#N/A,#N/A,FALSE,"골재소요량"}</definedName>
    <definedName name="dfdfdf" hidden="1">{#N/A,#N/A,FALSE,"조골재"}</definedName>
    <definedName name="dgfgf" hidden="1">{#N/A,#N/A,FALSE,"2~8번"}</definedName>
    <definedName name="dsaf" hidden="1">{#N/A,#N/A,FALSE,"조골재"}</definedName>
    <definedName name="dsds">[10]DATA1!$A$3:$B$9</definedName>
    <definedName name="DSF" hidden="1">{#N/A,#N/A,FALSE,"골재소요량";#N/A,#N/A,FALSE,"골재소요량"}</definedName>
    <definedName name="D등급">#REF!</definedName>
    <definedName name="eee" hidden="1">{#N/A,#N/A,FALSE,"2~8번"}</definedName>
    <definedName name="EWEF">[0]!EWEF</definedName>
    <definedName name="EWQ">[0]!EWQ</definedName>
    <definedName name="E등급">#REF!</definedName>
    <definedName name="f" hidden="1">{#N/A,#N/A,FALSE,"2~8번"}</definedName>
    <definedName name="fgfg" hidden="1">{#N/A,#N/A,FALSE,"2~8번"}</definedName>
    <definedName name="fgfgfg" hidden="1">{#N/A,#N/A,FALSE,"골재소요량";#N/A,#N/A,FALSE,"골재소요량"}</definedName>
    <definedName name="FIX">#REF!</definedName>
    <definedName name="fx" hidden="1">{#N/A,#N/A,FALSE,"조골재"}</definedName>
    <definedName name="gfgfg" hidden="1">{#N/A,#N/A,FALSE,"골재소요량";#N/A,#N/A,FALSE,"골재소요량"}</definedName>
    <definedName name="hgh" hidden="1">{#N/A,#N/A,FALSE,"단가표지"}</definedName>
    <definedName name="hghg" hidden="1">{#N/A,#N/A,FALSE,"운반시간"}</definedName>
    <definedName name="HH">[11]정부노임단가!$A$5:$F$215</definedName>
    <definedName name="hkj" hidden="1">{#N/A,#N/A,FALSE,"혼합골재"}</definedName>
    <definedName name="HSGS">[12]DATA1!$A$3:$B$9</definedName>
    <definedName name="HSGS1">[13]DATA1!$A$3:$B$9</definedName>
    <definedName name="HSGS2">[14]DATA1!$A$3:$B$9</definedName>
    <definedName name="HTML_CodePage" hidden="1">949</definedName>
    <definedName name="HTML_Control" hidden="1">{"'공사부문'!$A$6:$A$32"}</definedName>
    <definedName name="HTML_Description" hidden="1">""</definedName>
    <definedName name="HTML_Email" hidden="1">""</definedName>
    <definedName name="HTML_Header" hidden="1">"공사부문"</definedName>
    <definedName name="HTML_LastUpdate" hidden="1">"98-04-27"</definedName>
    <definedName name="HTML_LineAfter" hidden="1">FALSE</definedName>
    <definedName name="HTML_LineBefore" hidden="1">FALSE</definedName>
    <definedName name="HTML_Name" hidden="1">"김준곤"</definedName>
    <definedName name="HTML_OBDlg2" hidden="1">TRUE</definedName>
    <definedName name="HTML_OBDlg4" hidden="1">TRUE</definedName>
    <definedName name="HTML_OS" hidden="1">0</definedName>
    <definedName name="HTML_PathFile" hidden="1">"C:\WINNT\Profiles\Administrator\Personal\MyHTML.htm"</definedName>
    <definedName name="HTML_Title" hidden="1">"시중노임단가"</definedName>
    <definedName name="ID">'[9]Y-WORK'!$I$327:$I$539,'[9]Y-WORK'!$I$551:$I$584</definedName>
    <definedName name="ISO_정렬">[15]!ISO_정렬</definedName>
    <definedName name="J_K">#REF!</definedName>
    <definedName name="J_L">#REF!</definedName>
    <definedName name="J_M">#REF!</definedName>
    <definedName name="JH">[16]정부노임단가!$A$5:$F$215</definedName>
    <definedName name="jhjg" hidden="1">{#N/A,#N/A,FALSE,"조골재"}</definedName>
    <definedName name="jhjh" hidden="1">{#N/A,#N/A,FALSE,"표지목차"}</definedName>
    <definedName name="JJ">[17]정부노임단가!$A$5:$F$215</definedName>
    <definedName name="JJJ" hidden="1">{#N/A,#N/A,FALSE,"골재소요량";#N/A,#N/A,FALSE,"골재소요량"}</definedName>
    <definedName name="K2_">#REF!</definedName>
    <definedName name="KDKDK" hidden="1">{#N/A,#N/A,FALSE,"조골재"}</definedName>
    <definedName name="KK">[16]정부노임단가!$A$5:$F$215</definedName>
    <definedName name="KKK" hidden="1">{#N/A,#N/A,FALSE,"골재소요량";#N/A,#N/A,FALSE,"골재소요량"}</definedName>
    <definedName name="ktf" hidden="1">#REF!</definedName>
    <definedName name="kty" hidden="1">#REF!</definedName>
    <definedName name="lim" hidden="1">{#N/A,#N/A,FALSE,"혼합골재"}</definedName>
    <definedName name="LLL" hidden="1">{#N/A,#N/A,FALSE,"2~8번"}</definedName>
    <definedName name="LLLL">#REF!</definedName>
    <definedName name="Macro1">[18]!Macro1</definedName>
    <definedName name="Macro10">[18]!Macro10</definedName>
    <definedName name="Macro11">[18]!Macro11</definedName>
    <definedName name="Macro12">[18]!Macro12</definedName>
    <definedName name="Macro13">[18]!Macro13</definedName>
    <definedName name="Macro14">[18]!Macro14</definedName>
    <definedName name="Macro2">[18]!Macro2</definedName>
    <definedName name="Macro3">[18]!Macro3</definedName>
    <definedName name="Macro4">[18]!Macro4</definedName>
    <definedName name="Macro5">[18]!Macro5</definedName>
    <definedName name="Macro6">[18]!Macro6</definedName>
    <definedName name="Macro7">[18]!Macro7</definedName>
    <definedName name="Macro8">[18]!Macro8</definedName>
    <definedName name="Macro9">[18]!Macro9</definedName>
    <definedName name="MCB">#REF!</definedName>
    <definedName name="MIN.XLS">[19]!복사</definedName>
    <definedName name="MM" hidden="1">{#N/A,#N/A,FALSE,"단가표지"}</definedName>
    <definedName name="MNHL">[18]Sheet1!$A$4:$H$5</definedName>
    <definedName name="Module4.Macro3">[0]!Module4.Macro3</definedName>
    <definedName name="Module6.Macro4">[0]!Module6.Macro4</definedName>
    <definedName name="MONEY">'[9]Y-WORK'!$F$21:$M$539,'[9]Y-WORK'!$F$551:$M$584</definedName>
    <definedName name="ooo" hidden="1">'[20]6PILE  (돌출)'!#REF!</definedName>
    <definedName name="p">#REF!</definedName>
    <definedName name="PP">#REF!,#REF!,#REF!,#REF!,#REF!,#REF!,#REF!,#REF!,#REF!,#REF!,#REF!,#REF!,#REF!,#REF!,#REF!</definedName>
    <definedName name="_xlnm.Print_Area" localSheetId="4">내역서!$A$1:$Q$315</definedName>
    <definedName name="_xlnm.Print_Area" localSheetId="5">노임근거!$A$1:$T$211</definedName>
    <definedName name="_xlnm.Print_Area" localSheetId="2">원가계산서!$C$3:$M$37</definedName>
    <definedName name="_xlnm.Print_Area" localSheetId="8">일위노임!$A$1:$T$81</definedName>
    <definedName name="_xlnm.Print_Area" localSheetId="7">일위대가!$A$1:$Q$185</definedName>
    <definedName name="_xlnm.Print_Area" localSheetId="3">총괄표!$A$1:$Q$55</definedName>
    <definedName name="PRINT_AREA_MI">#N/A</definedName>
    <definedName name="_xlnm.Print_Titles" localSheetId="4">내역서!$1:$3</definedName>
    <definedName name="_xlnm.Print_Titles" localSheetId="5">노임근거!$1:$3</definedName>
    <definedName name="_xlnm.Print_Titles" localSheetId="10">단가조사!$1:$3</definedName>
    <definedName name="_xlnm.Print_Titles" localSheetId="2">원가계산서!$3:$5</definedName>
    <definedName name="_xlnm.Print_Titles" localSheetId="1">'원가-전기'!$1:$3</definedName>
    <definedName name="_xlnm.Print_Titles" localSheetId="6">일대목차!$1:$3</definedName>
    <definedName name="_xlnm.Print_Titles" localSheetId="8">일위노임!$1:$3</definedName>
    <definedName name="_xlnm.Print_Titles" localSheetId="7">일위대가!$1:$3</definedName>
    <definedName name="_xlnm.Print_Titles" localSheetId="3">총괄표!$1:$3</definedName>
    <definedName name="_xlnm.Print_Titles" localSheetId="9">합산자재!$1:$3</definedName>
    <definedName name="_xlnm.Print_Titles">#REF!</definedName>
    <definedName name="PRINT_TITLES_MI">#N/A</definedName>
    <definedName name="Q3WEE" hidden="1">{#N/A,#N/A,FALSE,"조골재"}</definedName>
    <definedName name="QQ" hidden="1">{#N/A,#N/A,FALSE,"2~8번"}</definedName>
    <definedName name="QWEQ">[0]!QWEQ</definedName>
    <definedName name="QWS" hidden="1">#REF!</definedName>
    <definedName name="_xlnm.Recorder">#N/A</definedName>
    <definedName name="REFF">#REF!</definedName>
    <definedName name="Royalty" hidden="1">{#N/A,#N/A,FALSE,"Sheet1"}</definedName>
    <definedName name="Royalty1">#REF!</definedName>
    <definedName name="rth" hidden="1">#REF!</definedName>
    <definedName name="SDS" hidden="1">{#N/A,#N/A,FALSE,"2~8번"}</definedName>
    <definedName name="sheet" hidden="1">{#N/A,#N/A,FALSE,"골재소요량";#N/A,#N/A,FALSE,"골재소요량"}</definedName>
    <definedName name="SS" hidden="1">#REF!</definedName>
    <definedName name="SSS" hidden="1">{#N/A,#N/A,FALSE,"2~8번"}</definedName>
    <definedName name="wer" hidden="1">{#N/A,#N/A,FALSE,"골재소요량";#N/A,#N/A,FALSE,"골재소요량"}</definedName>
    <definedName name="WIDE">#REF!</definedName>
    <definedName name="WQR" hidden="1">{#N/A,#N/A,FALSE,"Sheet1"}</definedName>
    <definedName name="wrn.2번." hidden="1">{#N/A,#N/A,FALSE,"2~8번"}</definedName>
    <definedName name="wrn.골재소요량." hidden="1">{#N/A,#N/A,FALSE,"골재소요량";#N/A,#N/A,FALSE,"골재소요량"}</definedName>
    <definedName name="wrn.단가표지." hidden="1">{#N/A,#N/A,FALSE,"단가표지"}</definedName>
    <definedName name="wrn.운반시간." hidden="1">{#N/A,#N/A,FALSE,"운반시간"}</definedName>
    <definedName name="wrn.조골재." hidden="1">{#N/A,#N/A,FALSE,"조골재"}</definedName>
    <definedName name="wrn.표지목차." hidden="1">{#N/A,#N/A,FALSE,"표지목차"}</definedName>
    <definedName name="wrn.혼합골재." hidden="1">{#N/A,#N/A,FALSE,"혼합골재"}</definedName>
    <definedName name="YA">[21]약품공급2!#REF!</definedName>
    <definedName name="ㄱㄱ" hidden="1">{#N/A,#N/A,FALSE,"운반시간"}</definedName>
    <definedName name="ㄱㄷㄱㄷ" hidden="1">{#N/A,#N/A,FALSE,"2~8번"}</definedName>
    <definedName name="가나다">[0]!가나다</definedName>
    <definedName name="간선">[22]DATA1!$A$3:$B$9</definedName>
    <definedName name="견적">#REF!</definedName>
    <definedName name="경비율">#REF!</definedName>
    <definedName name="공사명">#REF!</definedName>
    <definedName name="공제" hidden="1">[23]조명시설!#REF!</definedName>
    <definedName name="관급">#REF!,#REF!,#REF!</definedName>
    <definedName name="광명">#REF!</definedName>
    <definedName name="기계중계펌프내역">#REF!</definedName>
    <definedName name="기기설치">#REF!</definedName>
    <definedName name="기기자재">#REF!</definedName>
    <definedName name="기초">'[24]9509'!$A$3:$Y$665</definedName>
    <definedName name="김">'[25]9811'!$A$3:$AD$1530</definedName>
    <definedName name="깨기조서" hidden="1">{#N/A,#N/A,FALSE,"2~8번"}</definedName>
    <definedName name="껍대기">[26]토목!$A$2:$M$1916</definedName>
    <definedName name="ㄴㄴㄴ" hidden="1">{#N/A,#N/A,FALSE,"골재소요량";#N/A,#N/A,FALSE,"골재소요량"}</definedName>
    <definedName name="ㄴㄹ" hidden="1">{#N/A,#N/A,FALSE,"2~8번"}</definedName>
    <definedName name="ㄴㅁㄹㅈㄹ" hidden="1">#REF!</definedName>
    <definedName name="ㄴㅁㅇㅁㄴ" hidden="1">#REF!</definedName>
    <definedName name="ㄴㅂㅈ">[0]!ㄴㅂㅈ</definedName>
    <definedName name="ㄴㅇㅎㄴㅇ" hidden="1">#REF!</definedName>
    <definedName name="낙차공" hidden="1">{#N/A,#N/A,FALSE,"2~8번"}</definedName>
    <definedName name="남양" hidden="1">{#N/A,#N/A,FALSE,"혼합골재"}</definedName>
    <definedName name="노무비">#REF!</definedName>
    <definedName name="ㄷ" hidden="1">{#N/A,#N/A,FALSE,"2~8번"}</definedName>
    <definedName name="ㄷ숃ㄱ" hidden="1">#REF!</definedName>
    <definedName name="ㄷㅎㄹㅇ" hidden="1">#REF!</definedName>
    <definedName name="단가">#REF!</definedName>
    <definedName name="단가표">'[27]단가표 (2)'!$A$2:$G$343</definedName>
    <definedName name="단위">[22]DATA1!$A$3:$B$9</definedName>
    <definedName name="단중입력">[28]!단중입력</definedName>
    <definedName name="도급">[29]기자재비!#REF!</definedName>
    <definedName name="등록_시작">[15]!등록_시작</definedName>
    <definedName name="등록_취소">[15]!등록_취소</definedName>
    <definedName name="ㄹㅇㄶ" hidden="1">#REF!</definedName>
    <definedName name="ㄹㅇㄶ옿" hidden="1">'[30]N賃率-職'!$I$5:$I$30</definedName>
    <definedName name="ㄹㅇㄹ" hidden="1">{#N/A,#N/A,FALSE,"골재소요량";#N/A,#N/A,FALSE,"골재소요량"}</definedName>
    <definedName name="ㄹㅇ퓨ㅓㅜㅏㅗㅜㅠㅅ퐇휴ㅗㅎ" hidden="1">{#N/A,#N/A,FALSE,"조골재"}</definedName>
    <definedName name="러하허ㅏㅘ" hidden="1">{#N/A,#N/A,FALSE,"표지목차"}</definedName>
    <definedName name="ㅀㅀㄴ" hidden="1">{#N/A,#N/A,FALSE,"조골재"}</definedName>
    <definedName name="ㅀㅎ" hidden="1">{#N/A,#N/A,FALSE,"2~8번"}</definedName>
    <definedName name="ㅁ" hidden="1">{#N/A,#N/A,FALSE,"조골재"}</definedName>
    <definedName name="ㅁㄴ" hidden="1">{#N/A,#N/A,FALSE,"2~8번"}</definedName>
    <definedName name="ㅁㄴㅇ" hidden="1">{#N/A,#N/A,FALSE,"운반시간"}</definedName>
    <definedName name="ㅁㅁ" hidden="1">{#N/A,#N/A,FALSE,"조골재"}</definedName>
    <definedName name="ㅁㅁㅁ" hidden="1">{#N/A,#N/A,FALSE,"운반시간"}</definedName>
    <definedName name="ㅁㅇㄹ">#REF!</definedName>
    <definedName name="만득이" hidden="1">{#N/A,#N/A,FALSE,"2~8번"}</definedName>
    <definedName name="맘모스">'[31]단가표 (2)'!$A$2:$G$343</definedName>
    <definedName name="메인_메뉴호출">[32]!메인_메뉴호출</definedName>
    <definedName name="메인_시작">[15]!메인_시작</definedName>
    <definedName name="몰라">#REF!</definedName>
    <definedName name="물량집계">[15]!물량집계</definedName>
    <definedName name="ㅂㅂ" hidden="1">{#N/A,#N/A,FALSE,"조골재"}</definedName>
    <definedName name="ㅂㅈ" hidden="1">{#N/A,#N/A,FALSE,"2~8번"}</definedName>
    <definedName name="ㅂㅈㄷ" hidden="1">{#N/A,#N/A,FALSE,"골재소요량";#N/A,#N/A,FALSE,"골재소요량"}</definedName>
    <definedName name="발">[14]DATA1!$A$3:$B$9</definedName>
    <definedName name="방류펌프">#REF!</definedName>
    <definedName name="방음벽" hidden="1">{#N/A,#N/A,FALSE,"2~8번"}</definedName>
    <definedName name="방음벽1" hidden="1">{#N/A,#N/A,FALSE,"운반시간"}</definedName>
    <definedName name="배관공수율" hidden="1">'[33]N賃率-職'!$I$5:$I$30</definedName>
    <definedName name="법정">#REF!</definedName>
    <definedName name="복사">[34]!복사</definedName>
    <definedName name="복사준비">[35]!복사준비</definedName>
    <definedName name="비목1">#REF!</definedName>
    <definedName name="비목2">#REF!</definedName>
    <definedName name="비목3">#REF!</definedName>
    <definedName name="비목4">#REF!</definedName>
    <definedName name="비율">#REF!</definedName>
    <definedName name="셔ㅛ" hidden="1">{#N/A,#N/A,FALSE,"운반시간"}</definedName>
    <definedName name="소방">'[31]단가표 (2)'!$A$2:$G$343</definedName>
    <definedName name="소방내역서">'[31]단가표 (2)'!$A$2:$G$343</definedName>
    <definedName name="손영주" hidden="1">{#N/A,#N/A,FALSE,"조골재"}</definedName>
    <definedName name="승용교" hidden="1">{#N/A,#N/A,FALSE,"2~8번"}</definedName>
    <definedName name="ㅇㄹ" hidden="1">{#N/A,#N/A,FALSE,"조골재"}</definedName>
    <definedName name="ㅇㄹㄹ" hidden="1">{#N/A,#N/A,FALSE,"2~8번"}</definedName>
    <definedName name="ㅇㄹㄹㅇ" hidden="1">{#N/A,#N/A,FALSE,"2~8번"}</definedName>
    <definedName name="ㅇㄹㅇ" hidden="1">{#N/A,#N/A,FALSE,"운반시간"}</definedName>
    <definedName name="ㅇ러" hidden="1">{#N/A,#N/A,FALSE,"단가표지"}</definedName>
    <definedName name="ㅇㅇㅇㅇ" hidden="1">[23]조명시설!#REF!</definedName>
    <definedName name="ㅇㅇㅇㅇㅇㅇㅇㅇㅇㅇㅇㅇㅇㅇ" hidden="1">{#N/A,#N/A,FALSE,"표지목차"}</definedName>
    <definedName name="아스콘깨기" hidden="1">{#N/A,#N/A,FALSE,"골재소요량";#N/A,#N/A,FALSE,"골재소요량"}</definedName>
    <definedName name="아아" hidden="1">{#N/A,#N/A,FALSE,"단가표지"}</definedName>
    <definedName name="아아.엉ㅇ." hidden="1">{#N/A,#N/A,FALSE,"조골재"}</definedName>
    <definedName name="안">#REF!</definedName>
    <definedName name="여과지동">[36]여과지동!$F$3:$AS$80</definedName>
    <definedName name="역T형" hidden="1">{#N/A,#N/A,FALSE,"2~8번"}</definedName>
    <definedName name="옹벽수량집계표총괄" hidden="1">{#N/A,#N/A,FALSE,"혼합골재"}</definedName>
    <definedName name="우로복사">[35]!우로복사</definedName>
    <definedName name="이동" hidden="1">{#N/A,#N/A,FALSE,"조골재"}</definedName>
    <definedName name="이런" hidden="1">{#N/A,#N/A,FALSE,"혼합골재"}</definedName>
    <definedName name="인쇄">[35]!인쇄</definedName>
    <definedName name="일반부" hidden="1">{#N/A,#N/A,FALSE,"조골재"}</definedName>
    <definedName name="일산219" hidden="1">{#N/A,#N/A,FALSE,"혼합골재"}</definedName>
    <definedName name="일위대가">#REF!</definedName>
    <definedName name="ㅈㄱ" hidden="1">{#N/A,#N/A,FALSE,"조골재"}</definedName>
    <definedName name="자료">[36]기초자료!$A$3:$X$80</definedName>
    <definedName name="전기내역서">#REF!</definedName>
    <definedName name="절단" hidden="1">{#N/A,#N/A,FALSE,"골재소요량";#N/A,#N/A,FALSE,"골재소요량"}</definedName>
    <definedName name="정모">[21]약품공급2!#REF!</definedName>
    <definedName name="조달수수료">#REF!</definedName>
    <definedName name="지우기">[35]!지우기</definedName>
    <definedName name="지원시설">[37]영창26!$A$3:$L$74</definedName>
    <definedName name="집수정조서" hidden="1">{#N/A,#N/A,FALSE,"2~8번"}</definedName>
    <definedName name="찰샇기" hidden="1">#REF!</definedName>
    <definedName name="ㅋ" hidden="1">{#N/A,#N/A,FALSE,"조골재"}</definedName>
    <definedName name="ㅋㅋ" hidden="1">{#N/A,#N/A,FALSE,"조골재"}</definedName>
    <definedName name="ㅋㅋㅋㅋㅋㅋㅋㅋ" hidden="1">{#N/A,#N/A,FALSE,"2~8번"}</definedName>
    <definedName name="ㅌ" hidden="1">{#N/A,#N/A,FALSE,"2~8번"}</definedName>
    <definedName name="ㅌㅇㅇㅇㅇㅇㅇㅇㅇㅇㅇㅇㅇㅇㅇㅇㅇㅇㅇㅇㅇㅇㅇㅇㅇㅇㅇㅇㅇㅇㅇㅇㅇㅇㅇㅇ" hidden="1">{#N/A,#N/A,FALSE,"운반시간"}</definedName>
    <definedName name="ㅍ" hidden="1">{#N/A,#N/A,FALSE,"2~8번"}</definedName>
    <definedName name="펌프장">[21]약품공급2!#REF!</definedName>
    <definedName name="포장조서2" hidden="1">{#N/A,#N/A,FALSE,"골재소요량";#N/A,#N/A,FALSE,"골재소요량"}</definedName>
    <definedName name="표">#REF!</definedName>
    <definedName name="프로그램.메인_메뉴호출">[28]!프로그램.메인_메뉴호출</definedName>
    <definedName name="ㅎ5" hidden="1">{#N/A,#N/A,FALSE,"골재소요량";#N/A,#N/A,FALSE,"골재소요량"}</definedName>
    <definedName name="ㅎㄹ" hidden="1">#REF!</definedName>
    <definedName name="ㅎㅀㄹ" hidden="1">{#N/A,#N/A,FALSE,"운반시간"}</definedName>
    <definedName name="한" hidden="1">{#N/A,#N/A,FALSE,"조골재"}</definedName>
    <definedName name="한동" hidden="1">{#N/A,#N/A,FALSE,"단가표지"}</definedName>
    <definedName name="허" hidden="1">{#N/A,#N/A,FALSE,"조골재"}</definedName>
    <definedName name="홍ㄹㄴㄷㄱ" hidden="1">#REF!</definedName>
    <definedName name="홓" hidden="1">{#N/A,#N/A,FALSE,"조골재"}</definedName>
    <definedName name="ㅏ" hidden="1">{#N/A,#N/A,FALSE,"운반시간"}</definedName>
    <definedName name="ㅏㅓ" hidden="1">{#N/A,#N/A,FALSE,"골재소요량";#N/A,#N/A,FALSE,"골재소요량"}</definedName>
    <definedName name="ㅏㅓㅏ" hidden="1">{#N/A,#N/A,FALSE,"단가표지"}</definedName>
    <definedName name="ㅏㅓㅏㅓ" hidden="1">{#N/A,#N/A,FALSE,"2~8번"}</definedName>
    <definedName name="ㅑ" hidden="1">{#N/A,#N/A,FALSE,"조골재"}</definedName>
    <definedName name="ㅓ7" hidden="1">{#N/A,#N/A,FALSE,"단가표지"}</definedName>
    <definedName name="ㅓㄴㅇ러" hidden="1">{#N/A,#N/A,FALSE,"골재소요량";#N/A,#N/A,FALSE,"골재소요량"}</definedName>
    <definedName name="ㅓㅏ" hidden="1">{#N/A,#N/A,FALSE,"골재소요량";#N/A,#N/A,FALSE,"골재소요량"}</definedName>
    <definedName name="ㅓㅏㅓ" hidden="1">{#N/A,#N/A,FALSE,"조골재"}</definedName>
    <definedName name="ㅓㅓㅗ" hidden="1">{#N/A,#N/A,FALSE,"조골재"}</definedName>
    <definedName name="ㅓㅗㅓ" hidden="1">{#N/A,#N/A,FALSE,"2~8번"}</definedName>
    <definedName name="ㅔ" hidden="1">{#N/A,#N/A,FALSE,"골재소요량";#N/A,#N/A,FALSE,"골재소요량"}</definedName>
    <definedName name="ㅗ50">[38]연습!#REF!</definedName>
    <definedName name="ㅗ호" hidden="1">{#N/A,#N/A,FALSE,"조골재"}</definedName>
    <definedName name="ㅗㅓ" hidden="1">{#N/A,#N/A,FALSE,"조골재"}</definedName>
    <definedName name="ㅗㅓㅗ" hidden="1">{#N/A,#N/A,FALSE,"골재소요량";#N/A,#N/A,FALSE,"골재소요량"}</definedName>
    <definedName name="ㅘㅓ" hidden="1">{#N/A,#N/A,FALSE,"운반시간"}</definedName>
    <definedName name="ㅛㅕㅑ" hidden="1">'[39]N賃率-職'!$I$5:$I$30</definedName>
    <definedName name="ㅛㅛ" hidden="1">{#N/A,#N/A,FALSE,"2~8번"}</definedName>
    <definedName name="ㅜ" hidden="1">{#N/A,#N/A,FALSE,"조골재"}</definedName>
    <definedName name="ㅠ뮤ㅐ" hidden="1">#REF!</definedName>
    <definedName name="ㅠㅠㅠㅠㅠㅠ" hidden="1">{#N/A,#N/A,FALSE,"운반시간"}</definedName>
    <definedName name="ㅡ" hidden="1">{#N/A,#N/A,FALSE,"2~8번"}</definedName>
    <definedName name="ㅣㅏㅓ" hidden="1">{#N/A,#N/A,FALSE,"운반시간"}</definedName>
  </definedNames>
  <calcPr calcId="125725"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0" i="17"/>
  <c r="P9"/>
  <c r="P8"/>
  <c r="P7"/>
  <c r="AE267" i="10" l="1"/>
  <c r="I193" i="8"/>
  <c r="O193" s="1"/>
  <c r="AA193" s="1"/>
  <c r="G193"/>
  <c r="I192"/>
  <c r="G192"/>
  <c r="I191"/>
  <c r="G191"/>
  <c r="I190"/>
  <c r="G190"/>
  <c r="I189"/>
  <c r="G189"/>
  <c r="I188"/>
  <c r="G188"/>
  <c r="I187"/>
  <c r="G187"/>
  <c r="I171"/>
  <c r="O171" s="1"/>
  <c r="AA171" s="1"/>
  <c r="G171"/>
  <c r="I170"/>
  <c r="G170"/>
  <c r="I169"/>
  <c r="G169"/>
  <c r="I168"/>
  <c r="G168"/>
  <c r="I167"/>
  <c r="G167"/>
  <c r="I166"/>
  <c r="G166"/>
  <c r="I165"/>
  <c r="O165" s="1"/>
  <c r="AA165" s="1"/>
  <c r="G165"/>
  <c r="I164"/>
  <c r="G164"/>
  <c r="I163"/>
  <c r="G163"/>
  <c r="I162"/>
  <c r="G162"/>
  <c r="I161"/>
  <c r="G161"/>
  <c r="I135"/>
  <c r="G135"/>
  <c r="I134"/>
  <c r="G134"/>
  <c r="I133"/>
  <c r="G133"/>
  <c r="I132"/>
  <c r="G132"/>
  <c r="I131"/>
  <c r="G131"/>
  <c r="I130"/>
  <c r="G130"/>
  <c r="I129"/>
  <c r="G129"/>
  <c r="I128"/>
  <c r="G128"/>
  <c r="I127"/>
  <c r="G127"/>
  <c r="I126"/>
  <c r="G126"/>
  <c r="I125"/>
  <c r="G125"/>
  <c r="I124"/>
  <c r="G124"/>
  <c r="I123"/>
  <c r="G123"/>
  <c r="I122"/>
  <c r="G122"/>
  <c r="I121"/>
  <c r="G121"/>
  <c r="I120"/>
  <c r="G120"/>
  <c r="I119"/>
  <c r="G119"/>
  <c r="I118"/>
  <c r="G118"/>
  <c r="I117"/>
  <c r="H117" s="1"/>
  <c r="G117"/>
  <c r="I116"/>
  <c r="H116" s="1"/>
  <c r="G116"/>
  <c r="I115"/>
  <c r="G115"/>
  <c r="I114"/>
  <c r="G114"/>
  <c r="I113"/>
  <c r="G113"/>
  <c r="I112"/>
  <c r="G112"/>
  <c r="I111"/>
  <c r="G111"/>
  <c r="I110"/>
  <c r="H110" s="1"/>
  <c r="G110"/>
  <c r="I109"/>
  <c r="G109"/>
  <c r="I101"/>
  <c r="G101"/>
  <c r="I100"/>
  <c r="H100" s="1"/>
  <c r="G100"/>
  <c r="I99"/>
  <c r="G99"/>
  <c r="I98"/>
  <c r="G98"/>
  <c r="I97"/>
  <c r="G97"/>
  <c r="I96"/>
  <c r="H96" s="1"/>
  <c r="G96"/>
  <c r="I95"/>
  <c r="G95"/>
  <c r="I94"/>
  <c r="G94"/>
  <c r="I93"/>
  <c r="G93"/>
  <c r="I92"/>
  <c r="H92" s="1"/>
  <c r="G92"/>
  <c r="I91"/>
  <c r="O91" s="1"/>
  <c r="AA91" s="1"/>
  <c r="G91"/>
  <c r="I90"/>
  <c r="G90"/>
  <c r="I89"/>
  <c r="G89"/>
  <c r="I88"/>
  <c r="H88" s="1"/>
  <c r="G88"/>
  <c r="I87"/>
  <c r="G87"/>
  <c r="I86"/>
  <c r="O86" s="1"/>
  <c r="AA86" s="1"/>
  <c r="G86"/>
  <c r="I85"/>
  <c r="G85"/>
  <c r="I84"/>
  <c r="H84" s="1"/>
  <c r="G84"/>
  <c r="I83"/>
  <c r="G83"/>
  <c r="I75"/>
  <c r="G75"/>
  <c r="I74"/>
  <c r="G74"/>
  <c r="I73"/>
  <c r="O73" s="1"/>
  <c r="AB73" s="1"/>
  <c r="G73"/>
  <c r="I72"/>
  <c r="G72"/>
  <c r="I71"/>
  <c r="G71"/>
  <c r="I70"/>
  <c r="G70"/>
  <c r="I69"/>
  <c r="O69" s="1"/>
  <c r="AB69" s="1"/>
  <c r="G69"/>
  <c r="I68"/>
  <c r="G68"/>
  <c r="I67"/>
  <c r="O67" s="1"/>
  <c r="AA67" s="1"/>
  <c r="G67"/>
  <c r="I66"/>
  <c r="G66"/>
  <c r="I65"/>
  <c r="O65" s="1"/>
  <c r="AA65" s="1"/>
  <c r="G65"/>
  <c r="I64"/>
  <c r="G64"/>
  <c r="I63"/>
  <c r="G63"/>
  <c r="I62"/>
  <c r="G62"/>
  <c r="I61"/>
  <c r="O61" s="1"/>
  <c r="AA61" s="1"/>
  <c r="G61"/>
  <c r="I60"/>
  <c r="G60"/>
  <c r="I59"/>
  <c r="G59"/>
  <c r="I58"/>
  <c r="G58"/>
  <c r="I57"/>
  <c r="O57" s="1"/>
  <c r="AA57" s="1"/>
  <c r="G57"/>
  <c r="I40"/>
  <c r="G40"/>
  <c r="I39"/>
  <c r="O39" s="1"/>
  <c r="AA39" s="1"/>
  <c r="G39"/>
  <c r="I38"/>
  <c r="G38"/>
  <c r="I37"/>
  <c r="G37"/>
  <c r="I36"/>
  <c r="G36"/>
  <c r="I35"/>
  <c r="G35"/>
  <c r="I34"/>
  <c r="G34"/>
  <c r="I33"/>
  <c r="G33"/>
  <c r="I32"/>
  <c r="G32"/>
  <c r="I31"/>
  <c r="G31"/>
  <c r="I30"/>
  <c r="G30"/>
  <c r="I29"/>
  <c r="G29"/>
  <c r="I28"/>
  <c r="G28"/>
  <c r="I27"/>
  <c r="O27" s="1"/>
  <c r="AB27" s="1"/>
  <c r="G27"/>
  <c r="I26"/>
  <c r="G26"/>
  <c r="I25"/>
  <c r="G25"/>
  <c r="I24"/>
  <c r="G24"/>
  <c r="I23"/>
  <c r="G23"/>
  <c r="I22"/>
  <c r="G22"/>
  <c r="I21"/>
  <c r="G21"/>
  <c r="I20"/>
  <c r="G20"/>
  <c r="I19"/>
  <c r="G19"/>
  <c r="I18"/>
  <c r="G18"/>
  <c r="I17"/>
  <c r="G17"/>
  <c r="I16"/>
  <c r="G16"/>
  <c r="I15"/>
  <c r="O15" s="1"/>
  <c r="AA15" s="1"/>
  <c r="G15"/>
  <c r="I14"/>
  <c r="G14"/>
  <c r="I13"/>
  <c r="G13"/>
  <c r="I12"/>
  <c r="G12"/>
  <c r="I11"/>
  <c r="G11"/>
  <c r="I10"/>
  <c r="G10"/>
  <c r="I9"/>
  <c r="G9"/>
  <c r="I8"/>
  <c r="G8"/>
  <c r="I7"/>
  <c r="G7"/>
  <c r="I6"/>
  <c r="G6"/>
  <c r="I5"/>
  <c r="G5"/>
  <c r="J194"/>
  <c r="H194"/>
  <c r="J172"/>
  <c r="H172"/>
  <c r="J136"/>
  <c r="H136"/>
  <c r="J103"/>
  <c r="H103"/>
  <c r="J102"/>
  <c r="H102"/>
  <c r="J77"/>
  <c r="H77"/>
  <c r="J76"/>
  <c r="H76"/>
  <c r="J44"/>
  <c r="H44"/>
  <c r="J43"/>
  <c r="H43"/>
  <c r="J42"/>
  <c r="H42"/>
  <c r="J41"/>
  <c r="H41"/>
  <c r="Q5"/>
  <c r="H6"/>
  <c r="O6"/>
  <c r="AA6" s="1"/>
  <c r="Q6"/>
  <c r="H7"/>
  <c r="O7"/>
  <c r="AA7" s="1"/>
  <c r="Q7"/>
  <c r="H8"/>
  <c r="O8"/>
  <c r="AA8" s="1"/>
  <c r="Q8"/>
  <c r="Q9"/>
  <c r="H10"/>
  <c r="O10"/>
  <c r="AC10" s="1"/>
  <c r="Q10"/>
  <c r="H11"/>
  <c r="O11"/>
  <c r="AD11" s="1"/>
  <c r="Q11"/>
  <c r="H12"/>
  <c r="O12"/>
  <c r="AA12" s="1"/>
  <c r="Q12"/>
  <c r="Q13"/>
  <c r="H14"/>
  <c r="O14"/>
  <c r="AA14" s="1"/>
  <c r="Q14"/>
  <c r="Q15"/>
  <c r="H16"/>
  <c r="O16"/>
  <c r="AB16" s="1"/>
  <c r="Q16"/>
  <c r="Q17"/>
  <c r="H18"/>
  <c r="O18"/>
  <c r="AB18" s="1"/>
  <c r="Q18"/>
  <c r="H19"/>
  <c r="O19"/>
  <c r="AB19" s="1"/>
  <c r="Q19"/>
  <c r="H20"/>
  <c r="O20"/>
  <c r="AB20" s="1"/>
  <c r="Q20"/>
  <c r="Q21"/>
  <c r="H22"/>
  <c r="O22"/>
  <c r="AB22" s="1"/>
  <c r="Q22"/>
  <c r="H23"/>
  <c r="O23"/>
  <c r="AB23" s="1"/>
  <c r="Q23"/>
  <c r="H24"/>
  <c r="O24"/>
  <c r="AB24" s="1"/>
  <c r="Q24"/>
  <c r="Q25"/>
  <c r="H26"/>
  <c r="O26"/>
  <c r="AB26" s="1"/>
  <c r="Q26"/>
  <c r="Q27"/>
  <c r="H28"/>
  <c r="O28"/>
  <c r="AB28" s="1"/>
  <c r="Q28"/>
  <c r="Q29"/>
  <c r="H30"/>
  <c r="O30"/>
  <c r="AA30" s="1"/>
  <c r="Q30"/>
  <c r="H31"/>
  <c r="O31"/>
  <c r="AA31" s="1"/>
  <c r="Q31"/>
  <c r="H32"/>
  <c r="O32"/>
  <c r="AA32" s="1"/>
  <c r="Q32"/>
  <c r="Q33"/>
  <c r="H34"/>
  <c r="O34"/>
  <c r="AA34" s="1"/>
  <c r="Q34"/>
  <c r="H35"/>
  <c r="O35"/>
  <c r="AA35" s="1"/>
  <c r="Q35"/>
  <c r="H36"/>
  <c r="O36"/>
  <c r="AA36" s="1"/>
  <c r="Q36"/>
  <c r="Q37"/>
  <c r="H38"/>
  <c r="O38"/>
  <c r="AA38" s="1"/>
  <c r="Q38"/>
  <c r="Q39"/>
  <c r="H40"/>
  <c r="O40"/>
  <c r="AA40" s="1"/>
  <c r="Q40"/>
  <c r="Q41"/>
  <c r="Q42"/>
  <c r="Q43"/>
  <c r="Q44"/>
  <c r="Q57"/>
  <c r="H58"/>
  <c r="O58"/>
  <c r="AA58" s="1"/>
  <c r="Q58"/>
  <c r="H59"/>
  <c r="O59"/>
  <c r="AA59" s="1"/>
  <c r="Q59"/>
  <c r="H60"/>
  <c r="O60"/>
  <c r="AA60" s="1"/>
  <c r="Q60"/>
  <c r="H61"/>
  <c r="Q61"/>
  <c r="H62"/>
  <c r="O62"/>
  <c r="AA62" s="1"/>
  <c r="Q62"/>
  <c r="H63"/>
  <c r="O63"/>
  <c r="Q63"/>
  <c r="AA63"/>
  <c r="H64"/>
  <c r="O64"/>
  <c r="Q64"/>
  <c r="AA64"/>
  <c r="H65"/>
  <c r="Q65"/>
  <c r="H66"/>
  <c r="O66"/>
  <c r="Q66"/>
  <c r="AA66"/>
  <c r="Q67"/>
  <c r="H68"/>
  <c r="O68"/>
  <c r="AA68" s="1"/>
  <c r="Q68"/>
  <c r="H69"/>
  <c r="Q69"/>
  <c r="H70"/>
  <c r="O70"/>
  <c r="Q70"/>
  <c r="AB70"/>
  <c r="I77" s="1"/>
  <c r="O77" s="1"/>
  <c r="H71"/>
  <c r="O71"/>
  <c r="Q71"/>
  <c r="AB71"/>
  <c r="H72"/>
  <c r="O72"/>
  <c r="AB72" s="1"/>
  <c r="Q72"/>
  <c r="Q73"/>
  <c r="H74"/>
  <c r="O74"/>
  <c r="AB74" s="1"/>
  <c r="Q74"/>
  <c r="H75"/>
  <c r="O75"/>
  <c r="AB75" s="1"/>
  <c r="Q75"/>
  <c r="Q76"/>
  <c r="Q77"/>
  <c r="H83"/>
  <c r="O83"/>
  <c r="AA83" s="1"/>
  <c r="Q83"/>
  <c r="O84"/>
  <c r="AA84" s="1"/>
  <c r="Q84"/>
  <c r="H85"/>
  <c r="O85"/>
  <c r="AA85" s="1"/>
  <c r="Q85"/>
  <c r="Q86"/>
  <c r="H87"/>
  <c r="O87"/>
  <c r="Q87"/>
  <c r="AA87"/>
  <c r="O88"/>
  <c r="AA88" s="1"/>
  <c r="Q88"/>
  <c r="H89"/>
  <c r="O89"/>
  <c r="AA89" s="1"/>
  <c r="Q89"/>
  <c r="H90"/>
  <c r="O90"/>
  <c r="AA90" s="1"/>
  <c r="Q90"/>
  <c r="H91"/>
  <c r="Q91"/>
  <c r="O92"/>
  <c r="AA92" s="1"/>
  <c r="Q92"/>
  <c r="H93"/>
  <c r="O93"/>
  <c r="AA93" s="1"/>
  <c r="Q93"/>
  <c r="H94"/>
  <c r="O94"/>
  <c r="AA94" s="1"/>
  <c r="Q94"/>
  <c r="H95"/>
  <c r="O95"/>
  <c r="AA95" s="1"/>
  <c r="Q95"/>
  <c r="O96"/>
  <c r="AA96" s="1"/>
  <c r="Q96"/>
  <c r="H97"/>
  <c r="O97"/>
  <c r="Q97"/>
  <c r="AA97"/>
  <c r="H98"/>
  <c r="O98"/>
  <c r="AA98" s="1"/>
  <c r="Q98"/>
  <c r="H99"/>
  <c r="O99"/>
  <c r="AA99" s="1"/>
  <c r="Q99"/>
  <c r="O100"/>
  <c r="AB100" s="1"/>
  <c r="Q100"/>
  <c r="H101"/>
  <c r="O101"/>
  <c r="AB101" s="1"/>
  <c r="Q101"/>
  <c r="Q102"/>
  <c r="Q103"/>
  <c r="H109"/>
  <c r="O109"/>
  <c r="AA109" s="1"/>
  <c r="Q109"/>
  <c r="O110"/>
  <c r="AA110" s="1"/>
  <c r="Q110"/>
  <c r="Q111"/>
  <c r="H112"/>
  <c r="O112"/>
  <c r="Q112"/>
  <c r="AA112"/>
  <c r="H113"/>
  <c r="O113"/>
  <c r="AA113" s="1"/>
  <c r="Q113"/>
  <c r="H114"/>
  <c r="O114"/>
  <c r="AA114" s="1"/>
  <c r="Q114"/>
  <c r="Q115"/>
  <c r="O116"/>
  <c r="AA116" s="1"/>
  <c r="Q116"/>
  <c r="O117"/>
  <c r="AA117" s="1"/>
  <c r="Q117"/>
  <c r="H118"/>
  <c r="O118"/>
  <c r="AA118" s="1"/>
  <c r="Q118"/>
  <c r="Q119"/>
  <c r="H120"/>
  <c r="O120"/>
  <c r="AA120" s="1"/>
  <c r="Q120"/>
  <c r="H121"/>
  <c r="O121"/>
  <c r="AA121" s="1"/>
  <c r="Q121"/>
  <c r="H122"/>
  <c r="O122"/>
  <c r="AA122" s="1"/>
  <c r="Q122"/>
  <c r="Q123"/>
  <c r="H124"/>
  <c r="O124"/>
  <c r="AA124" s="1"/>
  <c r="Q124"/>
  <c r="H125"/>
  <c r="O125"/>
  <c r="AA125" s="1"/>
  <c r="Q125"/>
  <c r="H126"/>
  <c r="O126"/>
  <c r="AA126" s="1"/>
  <c r="Q126"/>
  <c r="Q127"/>
  <c r="H128"/>
  <c r="O128"/>
  <c r="AA128" s="1"/>
  <c r="Q128"/>
  <c r="H129"/>
  <c r="O129"/>
  <c r="AA129" s="1"/>
  <c r="Q129"/>
  <c r="H130"/>
  <c r="O130"/>
  <c r="AA130" s="1"/>
  <c r="Q130"/>
  <c r="Q131"/>
  <c r="H132"/>
  <c r="O132"/>
  <c r="AA132" s="1"/>
  <c r="Q132"/>
  <c r="H133"/>
  <c r="O133"/>
  <c r="AA133" s="1"/>
  <c r="Q133"/>
  <c r="H134"/>
  <c r="O134"/>
  <c r="AA134" s="1"/>
  <c r="Q134"/>
  <c r="Q135"/>
  <c r="Q136"/>
  <c r="H161"/>
  <c r="O161"/>
  <c r="AA161" s="1"/>
  <c r="Q161"/>
  <c r="H162"/>
  <c r="O162"/>
  <c r="AA162" s="1"/>
  <c r="Q162"/>
  <c r="H163"/>
  <c r="O163"/>
  <c r="AA163" s="1"/>
  <c r="Q163"/>
  <c r="Q164"/>
  <c r="H165"/>
  <c r="Q165"/>
  <c r="H166"/>
  <c r="O166"/>
  <c r="AA166" s="1"/>
  <c r="Q166"/>
  <c r="H167"/>
  <c r="O167"/>
  <c r="AA167" s="1"/>
  <c r="Q167"/>
  <c r="Q168"/>
  <c r="H169"/>
  <c r="O169"/>
  <c r="Q169"/>
  <c r="AA169"/>
  <c r="H170"/>
  <c r="O170"/>
  <c r="AA170" s="1"/>
  <c r="Q170"/>
  <c r="H171"/>
  <c r="Q171"/>
  <c r="Q172"/>
  <c r="Q187"/>
  <c r="H188"/>
  <c r="O188"/>
  <c r="AA188" s="1"/>
  <c r="Q188"/>
  <c r="H189"/>
  <c r="O189"/>
  <c r="AA189" s="1"/>
  <c r="Q189"/>
  <c r="H190"/>
  <c r="O190"/>
  <c r="Q190"/>
  <c r="AA190"/>
  <c r="Q191"/>
  <c r="H192"/>
  <c r="O192"/>
  <c r="AA192" s="1"/>
  <c r="Q192"/>
  <c r="H193"/>
  <c r="Q193"/>
  <c r="Q194"/>
  <c r="O7" i="9"/>
  <c r="O12"/>
  <c r="K15"/>
  <c r="L15" s="1"/>
  <c r="M15"/>
  <c r="N15" s="1"/>
  <c r="K16"/>
  <c r="L16" s="1"/>
  <c r="M16"/>
  <c r="N16" s="1"/>
  <c r="K17"/>
  <c r="L17" s="1"/>
  <c r="M17"/>
  <c r="N17" s="1"/>
  <c r="K18"/>
  <c r="L18" s="1"/>
  <c r="M18"/>
  <c r="N18" s="1"/>
  <c r="K19"/>
  <c r="L19" s="1"/>
  <c r="M19"/>
  <c r="N19" s="1"/>
  <c r="H20"/>
  <c r="M20"/>
  <c r="I21"/>
  <c r="L21"/>
  <c r="N21"/>
  <c r="O21"/>
  <c r="P21"/>
  <c r="O22"/>
  <c r="K25"/>
  <c r="L25" s="1"/>
  <c r="M25"/>
  <c r="N25" s="1"/>
  <c r="K26"/>
  <c r="L26" s="1"/>
  <c r="M26"/>
  <c r="N26" s="1"/>
  <c r="K27"/>
  <c r="L27" s="1"/>
  <c r="M27"/>
  <c r="N27" s="1"/>
  <c r="K28"/>
  <c r="L28" s="1"/>
  <c r="M28"/>
  <c r="N28" s="1"/>
  <c r="K29"/>
  <c r="L29" s="1"/>
  <c r="M29"/>
  <c r="N29" s="1"/>
  <c r="H30"/>
  <c r="M30"/>
  <c r="I31"/>
  <c r="L31"/>
  <c r="N31"/>
  <c r="O31"/>
  <c r="P31"/>
  <c r="O32"/>
  <c r="K35"/>
  <c r="L35" s="1"/>
  <c r="M35"/>
  <c r="N35" s="1"/>
  <c r="K36"/>
  <c r="L36" s="1"/>
  <c r="M36"/>
  <c r="N36" s="1"/>
  <c r="K37"/>
  <c r="L37" s="1"/>
  <c r="M37"/>
  <c r="N37" s="1"/>
  <c r="K38"/>
  <c r="L38" s="1"/>
  <c r="M38"/>
  <c r="N38" s="1"/>
  <c r="K39"/>
  <c r="L39" s="1"/>
  <c r="M39"/>
  <c r="N39" s="1"/>
  <c r="H40"/>
  <c r="M40"/>
  <c r="I41"/>
  <c r="P41" s="1"/>
  <c r="L41"/>
  <c r="N41"/>
  <c r="O41"/>
  <c r="O42"/>
  <c r="K45"/>
  <c r="L45" s="1"/>
  <c r="M45"/>
  <c r="N45" s="1"/>
  <c r="K46"/>
  <c r="L46" s="1"/>
  <c r="M46"/>
  <c r="N46" s="1"/>
  <c r="K47"/>
  <c r="L47" s="1"/>
  <c r="M47"/>
  <c r="N47" s="1"/>
  <c r="K48"/>
  <c r="L48" s="1"/>
  <c r="M48"/>
  <c r="N48" s="1"/>
  <c r="K49"/>
  <c r="L49" s="1"/>
  <c r="M49"/>
  <c r="N49" s="1"/>
  <c r="H50"/>
  <c r="M50"/>
  <c r="I51"/>
  <c r="L51"/>
  <c r="N51"/>
  <c r="O51"/>
  <c r="O52"/>
  <c r="K55"/>
  <c r="L55" s="1"/>
  <c r="M55"/>
  <c r="N55" s="1"/>
  <c r="K56"/>
  <c r="L56" s="1"/>
  <c r="M56"/>
  <c r="N56" s="1"/>
  <c r="K57"/>
  <c r="L57" s="1"/>
  <c r="M57"/>
  <c r="N57" s="1"/>
  <c r="K58"/>
  <c r="L58" s="1"/>
  <c r="M58"/>
  <c r="N58" s="1"/>
  <c r="K59"/>
  <c r="L59" s="1"/>
  <c r="M59"/>
  <c r="N59" s="1"/>
  <c r="H60"/>
  <c r="M60"/>
  <c r="I61"/>
  <c r="L61"/>
  <c r="N61"/>
  <c r="O61"/>
  <c r="P61"/>
  <c r="O62"/>
  <c r="K65"/>
  <c r="L65" s="1"/>
  <c r="M65"/>
  <c r="N65" s="1"/>
  <c r="K66"/>
  <c r="L66" s="1"/>
  <c r="M66"/>
  <c r="N66" s="1"/>
  <c r="K67"/>
  <c r="L67" s="1"/>
  <c r="M67"/>
  <c r="N67" s="1"/>
  <c r="K68"/>
  <c r="L68" s="1"/>
  <c r="M68"/>
  <c r="N68" s="1"/>
  <c r="K69"/>
  <c r="L69" s="1"/>
  <c r="M69"/>
  <c r="N69" s="1"/>
  <c r="H70"/>
  <c r="M70"/>
  <c r="I71"/>
  <c r="L71"/>
  <c r="N71"/>
  <c r="O71"/>
  <c r="P71"/>
  <c r="O72"/>
  <c r="K75"/>
  <c r="L75" s="1"/>
  <c r="M75"/>
  <c r="N75" s="1"/>
  <c r="K76"/>
  <c r="L76" s="1"/>
  <c r="M76"/>
  <c r="N76" s="1"/>
  <c r="K77"/>
  <c r="L77" s="1"/>
  <c r="M77"/>
  <c r="N77" s="1"/>
  <c r="K78"/>
  <c r="L78" s="1"/>
  <c r="M78"/>
  <c r="N78" s="1"/>
  <c r="K79"/>
  <c r="L79" s="1"/>
  <c r="M79"/>
  <c r="N79" s="1"/>
  <c r="K80"/>
  <c r="L80" s="1"/>
  <c r="M80"/>
  <c r="N80" s="1"/>
  <c r="H81"/>
  <c r="M81"/>
  <c r="I82"/>
  <c r="L82"/>
  <c r="N82"/>
  <c r="O82"/>
  <c r="O83"/>
  <c r="K86"/>
  <c r="L86" s="1"/>
  <c r="M86"/>
  <c r="N86" s="1"/>
  <c r="K87"/>
  <c r="L87" s="1"/>
  <c r="M87"/>
  <c r="N87" s="1"/>
  <c r="K88"/>
  <c r="L88" s="1"/>
  <c r="M88"/>
  <c r="N88" s="1"/>
  <c r="K89"/>
  <c r="L89" s="1"/>
  <c r="M89"/>
  <c r="N89" s="1"/>
  <c r="K90"/>
  <c r="L90" s="1"/>
  <c r="M90"/>
  <c r="N90" s="1"/>
  <c r="K91"/>
  <c r="L91" s="1"/>
  <c r="M91"/>
  <c r="N91" s="1"/>
  <c r="H92"/>
  <c r="M92"/>
  <c r="I93"/>
  <c r="L93"/>
  <c r="N93"/>
  <c r="O93"/>
  <c r="P93"/>
  <c r="O94"/>
  <c r="K97"/>
  <c r="L97" s="1"/>
  <c r="M97"/>
  <c r="N97" s="1"/>
  <c r="K98"/>
  <c r="L98" s="1"/>
  <c r="M98"/>
  <c r="N98" s="1"/>
  <c r="K99"/>
  <c r="L99" s="1"/>
  <c r="M99"/>
  <c r="N99" s="1"/>
  <c r="K100"/>
  <c r="L100" s="1"/>
  <c r="M100"/>
  <c r="N100" s="1"/>
  <c r="H101"/>
  <c r="M101"/>
  <c r="I102"/>
  <c r="L102"/>
  <c r="N102"/>
  <c r="O102"/>
  <c r="P102"/>
  <c r="O103"/>
  <c r="K106"/>
  <c r="L106" s="1"/>
  <c r="M106"/>
  <c r="N106" s="1"/>
  <c r="K107"/>
  <c r="L107" s="1"/>
  <c r="M107"/>
  <c r="N107" s="1"/>
  <c r="K108"/>
  <c r="L108" s="1"/>
  <c r="M108"/>
  <c r="N108" s="1"/>
  <c r="K109"/>
  <c r="L109" s="1"/>
  <c r="M109"/>
  <c r="N109" s="1"/>
  <c r="K110"/>
  <c r="L110" s="1"/>
  <c r="M110"/>
  <c r="N110" s="1"/>
  <c r="K111"/>
  <c r="L111" s="1"/>
  <c r="M111"/>
  <c r="N111" s="1"/>
  <c r="K112"/>
  <c r="L112" s="1"/>
  <c r="M112"/>
  <c r="N112" s="1"/>
  <c r="H113"/>
  <c r="M113"/>
  <c r="I114"/>
  <c r="P114" s="1"/>
  <c r="L114"/>
  <c r="N114"/>
  <c r="O114"/>
  <c r="O115"/>
  <c r="K118"/>
  <c r="L118" s="1"/>
  <c r="M118"/>
  <c r="N118" s="1"/>
  <c r="K119"/>
  <c r="L119" s="1"/>
  <c r="M119"/>
  <c r="N119" s="1"/>
  <c r="K120"/>
  <c r="L120" s="1"/>
  <c r="M120"/>
  <c r="N120" s="1"/>
  <c r="K121"/>
  <c r="L121" s="1"/>
  <c r="M121"/>
  <c r="N121" s="1"/>
  <c r="K122"/>
  <c r="L122" s="1"/>
  <c r="M122"/>
  <c r="N122" s="1"/>
  <c r="K123"/>
  <c r="L123" s="1"/>
  <c r="M123"/>
  <c r="N123" s="1"/>
  <c r="K124"/>
  <c r="L124" s="1"/>
  <c r="M124"/>
  <c r="N124" s="1"/>
  <c r="H125"/>
  <c r="M125"/>
  <c r="I126"/>
  <c r="L126"/>
  <c r="N126"/>
  <c r="O126"/>
  <c r="O127"/>
  <c r="K130"/>
  <c r="L130" s="1"/>
  <c r="M130"/>
  <c r="N130" s="1"/>
  <c r="K131"/>
  <c r="L131" s="1"/>
  <c r="M131"/>
  <c r="N131" s="1"/>
  <c r="K132"/>
  <c r="L132" s="1"/>
  <c r="M132"/>
  <c r="N132" s="1"/>
  <c r="K133"/>
  <c r="L133" s="1"/>
  <c r="M133"/>
  <c r="N133" s="1"/>
  <c r="K134"/>
  <c r="L134" s="1"/>
  <c r="M134"/>
  <c r="N134" s="1"/>
  <c r="K135"/>
  <c r="L135" s="1"/>
  <c r="M135"/>
  <c r="N135" s="1"/>
  <c r="K136"/>
  <c r="L136" s="1"/>
  <c r="M136"/>
  <c r="N136" s="1"/>
  <c r="H137"/>
  <c r="M137"/>
  <c r="I138"/>
  <c r="L138"/>
  <c r="N138"/>
  <c r="P138" s="1"/>
  <c r="O138"/>
  <c r="O139"/>
  <c r="K142"/>
  <c r="L142" s="1"/>
  <c r="M142"/>
  <c r="N142" s="1"/>
  <c r="K143"/>
  <c r="L143" s="1"/>
  <c r="M143"/>
  <c r="N143" s="1"/>
  <c r="K144"/>
  <c r="L144" s="1"/>
  <c r="M144"/>
  <c r="N144" s="1"/>
  <c r="K147"/>
  <c r="L147" s="1"/>
  <c r="M147"/>
  <c r="N147" s="1"/>
  <c r="I148"/>
  <c r="L148"/>
  <c r="N148"/>
  <c r="O148"/>
  <c r="P148"/>
  <c r="H149"/>
  <c r="M149"/>
  <c r="H150"/>
  <c r="M150"/>
  <c r="I151"/>
  <c r="L151"/>
  <c r="N151"/>
  <c r="O151"/>
  <c r="O152"/>
  <c r="K155"/>
  <c r="L155" s="1"/>
  <c r="M155"/>
  <c r="N155"/>
  <c r="K156"/>
  <c r="L156" s="1"/>
  <c r="M156"/>
  <c r="N156" s="1"/>
  <c r="K157"/>
  <c r="L157"/>
  <c r="M157"/>
  <c r="N157"/>
  <c r="H158"/>
  <c r="M158"/>
  <c r="H159"/>
  <c r="M159"/>
  <c r="I160"/>
  <c r="L160"/>
  <c r="P160" s="1"/>
  <c r="N160"/>
  <c r="O160"/>
  <c r="O161"/>
  <c r="H164"/>
  <c r="M164"/>
  <c r="O165"/>
  <c r="H168"/>
  <c r="M168"/>
  <c r="O169"/>
  <c r="H5" i="15"/>
  <c r="O5"/>
  <c r="Q5"/>
  <c r="AA5"/>
  <c r="H6"/>
  <c r="Q6"/>
  <c r="H8"/>
  <c r="O8"/>
  <c r="AA8" s="1"/>
  <c r="Q8"/>
  <c r="H9"/>
  <c r="Q9"/>
  <c r="H11"/>
  <c r="O11"/>
  <c r="AA11" s="1"/>
  <c r="I12" s="1"/>
  <c r="O12" s="1"/>
  <c r="Q11"/>
  <c r="H12"/>
  <c r="Q12"/>
  <c r="AA12"/>
  <c r="H14"/>
  <c r="O14"/>
  <c r="Q14"/>
  <c r="AA14"/>
  <c r="I15" s="1"/>
  <c r="O15" s="1"/>
  <c r="H15"/>
  <c r="Q15"/>
  <c r="AA15"/>
  <c r="H17"/>
  <c r="O17"/>
  <c r="Q17"/>
  <c r="AA17"/>
  <c r="I18" s="1"/>
  <c r="O18" s="1"/>
  <c r="H18"/>
  <c r="Q18"/>
  <c r="H20"/>
  <c r="O20"/>
  <c r="AA20" s="1"/>
  <c r="Q20"/>
  <c r="H21"/>
  <c r="Q21"/>
  <c r="H23"/>
  <c r="O23"/>
  <c r="AA23" s="1"/>
  <c r="Q23"/>
  <c r="H24"/>
  <c r="Q24"/>
  <c r="H26"/>
  <c r="O26"/>
  <c r="Q26"/>
  <c r="AA26"/>
  <c r="H27"/>
  <c r="Q27"/>
  <c r="H29"/>
  <c r="O29"/>
  <c r="Q29"/>
  <c r="AA29"/>
  <c r="H30"/>
  <c r="Q30"/>
  <c r="H32"/>
  <c r="O32"/>
  <c r="AA32" s="1"/>
  <c r="Q32"/>
  <c r="H33"/>
  <c r="Q33"/>
  <c r="H35"/>
  <c r="O35"/>
  <c r="AA35" s="1"/>
  <c r="I36" s="1"/>
  <c r="O36" s="1"/>
  <c r="Q35"/>
  <c r="H36"/>
  <c r="Q36"/>
  <c r="AA36"/>
  <c r="H38"/>
  <c r="O38"/>
  <c r="Q38"/>
  <c r="AA38"/>
  <c r="I39" s="1"/>
  <c r="O39" s="1"/>
  <c r="H39"/>
  <c r="Q39"/>
  <c r="AA39"/>
  <c r="H41"/>
  <c r="O41"/>
  <c r="Q41"/>
  <c r="AA41"/>
  <c r="H42"/>
  <c r="O42"/>
  <c r="Q42"/>
  <c r="AC42"/>
  <c r="AC44" s="1"/>
  <c r="H43"/>
  <c r="O43"/>
  <c r="Q43"/>
  <c r="AA43"/>
  <c r="H44"/>
  <c r="Q44"/>
  <c r="H45"/>
  <c r="I45"/>
  <c r="Q45"/>
  <c r="H47"/>
  <c r="O47"/>
  <c r="AB47" s="1"/>
  <c r="Q47"/>
  <c r="H48"/>
  <c r="O48"/>
  <c r="AC48" s="1"/>
  <c r="Q48"/>
  <c r="H49"/>
  <c r="Q49"/>
  <c r="H50"/>
  <c r="Q50"/>
  <c r="H52"/>
  <c r="O52"/>
  <c r="Q52"/>
  <c r="AC52"/>
  <c r="I53" s="1"/>
  <c r="O53" s="1"/>
  <c r="H53"/>
  <c r="Q53"/>
  <c r="H55"/>
  <c r="O55"/>
  <c r="AC55" s="1"/>
  <c r="Q55"/>
  <c r="H56"/>
  <c r="Q56"/>
  <c r="H154" i="6"/>
  <c r="I154"/>
  <c r="K6" i="9" s="1"/>
  <c r="L6" s="1"/>
  <c r="J154" i="6"/>
  <c r="M6" i="9" s="1"/>
  <c r="N6" s="1"/>
  <c r="H155" i="6"/>
  <c r="H11" i="9" s="1"/>
  <c r="I155" i="6"/>
  <c r="K11" i="9" s="1"/>
  <c r="L11" s="1"/>
  <c r="J155" i="6"/>
  <c r="M11" i="9" s="1"/>
  <c r="N11" s="1"/>
  <c r="I156" i="6"/>
  <c r="I157"/>
  <c r="I158"/>
  <c r="L158" s="1"/>
  <c r="I159"/>
  <c r="I160"/>
  <c r="B25" i="5"/>
  <c r="B24"/>
  <c r="B23"/>
  <c r="B22"/>
  <c r="B21"/>
  <c r="H86" i="8" l="1"/>
  <c r="H73"/>
  <c r="H67"/>
  <c r="AB76"/>
  <c r="H57"/>
  <c r="H27"/>
  <c r="H39"/>
  <c r="H15"/>
  <c r="I49" i="15"/>
  <c r="O49" s="1"/>
  <c r="AB49"/>
  <c r="I56"/>
  <c r="O56" s="1"/>
  <c r="AC56"/>
  <c r="G56"/>
  <c r="G168" i="9" s="1"/>
  <c r="I27" i="15"/>
  <c r="O27" s="1"/>
  <c r="AA27"/>
  <c r="I6"/>
  <c r="O6" s="1"/>
  <c r="AA6"/>
  <c r="AB102" i="8"/>
  <c r="I103"/>
  <c r="O103" s="1"/>
  <c r="H5"/>
  <c r="O5"/>
  <c r="AA5" s="1"/>
  <c r="H9"/>
  <c r="O9"/>
  <c r="AA9" s="1"/>
  <c r="H13"/>
  <c r="O13"/>
  <c r="AA13" s="1"/>
  <c r="H17"/>
  <c r="O17"/>
  <c r="AB17" s="1"/>
  <c r="H21"/>
  <c r="O21"/>
  <c r="AB21" s="1"/>
  <c r="H25"/>
  <c r="O25"/>
  <c r="AB25" s="1"/>
  <c r="H29"/>
  <c r="O29"/>
  <c r="AA29" s="1"/>
  <c r="H33"/>
  <c r="O33"/>
  <c r="AA33" s="1"/>
  <c r="H37"/>
  <c r="O37"/>
  <c r="AA37" s="1"/>
  <c r="I76"/>
  <c r="O76" s="1"/>
  <c r="AA76"/>
  <c r="H111"/>
  <c r="O111"/>
  <c r="AA111" s="1"/>
  <c r="H115"/>
  <c r="O115"/>
  <c r="AA115" s="1"/>
  <c r="H119"/>
  <c r="O119"/>
  <c r="AA119" s="1"/>
  <c r="H123"/>
  <c r="O123"/>
  <c r="AA123" s="1"/>
  <c r="H127"/>
  <c r="O127"/>
  <c r="AA127" s="1"/>
  <c r="H131"/>
  <c r="O131"/>
  <c r="AA131" s="1"/>
  <c r="H135"/>
  <c r="O135"/>
  <c r="AA135" s="1"/>
  <c r="H164"/>
  <c r="O164"/>
  <c r="AA164" s="1"/>
  <c r="I172" s="1"/>
  <c r="H168"/>
  <c r="O168"/>
  <c r="AA168" s="1"/>
  <c r="H187"/>
  <c r="O187"/>
  <c r="AA187" s="1"/>
  <c r="H191"/>
  <c r="O191"/>
  <c r="AA191" s="1"/>
  <c r="L154" i="6"/>
  <c r="P51" i="9"/>
  <c r="AC53" i="15"/>
  <c r="AA44"/>
  <c r="I30"/>
  <c r="O30" s="1"/>
  <c r="AA30"/>
  <c r="G9"/>
  <c r="G30" i="9" s="1"/>
  <c r="I30" s="1"/>
  <c r="P82"/>
  <c r="AA102" i="8"/>
  <c r="I102"/>
  <c r="O102" s="1"/>
  <c r="I21" i="15"/>
  <c r="O21" s="1"/>
  <c r="AA21"/>
  <c r="I9"/>
  <c r="O9" s="1"/>
  <c r="AA9"/>
  <c r="P126" i="9"/>
  <c r="I44" i="8"/>
  <c r="O44" s="1"/>
  <c r="AD41"/>
  <c r="I33" i="15"/>
  <c r="O33" s="1"/>
  <c r="AA33"/>
  <c r="AC49"/>
  <c r="I50"/>
  <c r="G50" s="1"/>
  <c r="G159" i="9" s="1"/>
  <c r="N159" s="1"/>
  <c r="I24" i="15"/>
  <c r="O24" s="1"/>
  <c r="AA24"/>
  <c r="I43" i="8"/>
  <c r="O43" s="1"/>
  <c r="AC41"/>
  <c r="G77"/>
  <c r="G119" i="10" s="1"/>
  <c r="AA18" i="15"/>
  <c r="G39"/>
  <c r="G137" i="9" s="1"/>
  <c r="G15" i="15"/>
  <c r="G50" i="9" s="1"/>
  <c r="I50" s="1"/>
  <c r="P151"/>
  <c r="G102" i="8"/>
  <c r="G161" i="10" s="1"/>
  <c r="I44" i="15"/>
  <c r="O44" s="1"/>
  <c r="G21"/>
  <c r="G70" i="9" s="1"/>
  <c r="I70" s="1"/>
  <c r="G44" i="8"/>
  <c r="G27" i="15"/>
  <c r="G92" i="9" s="1"/>
  <c r="I92" s="1"/>
  <c r="G45" i="15"/>
  <c r="G150" i="9" s="1"/>
  <c r="N150" s="1"/>
  <c r="I168"/>
  <c r="N168"/>
  <c r="N169" s="1"/>
  <c r="M21" i="12" s="1"/>
  <c r="N50" i="9"/>
  <c r="G53" i="15"/>
  <c r="G164" i="9" s="1"/>
  <c r="G49" i="15"/>
  <c r="G158" i="9" s="1"/>
  <c r="G44" i="15"/>
  <c r="G149" i="9" s="1"/>
  <c r="G36" i="15"/>
  <c r="G125" i="9" s="1"/>
  <c r="G30" i="15"/>
  <c r="G101" i="9" s="1"/>
  <c r="G18" i="15"/>
  <c r="G60" i="9" s="1"/>
  <c r="G12" i="15"/>
  <c r="G40" i="9" s="1"/>
  <c r="G6" i="15"/>
  <c r="G20" i="9" s="1"/>
  <c r="N52"/>
  <c r="M9" i="12" s="1"/>
  <c r="N9" s="1"/>
  <c r="I137" i="9"/>
  <c r="N137"/>
  <c r="N139" s="1"/>
  <c r="M17" i="12" s="1"/>
  <c r="N17" s="1"/>
  <c r="N92" i="9"/>
  <c r="N94" s="1"/>
  <c r="M13" i="12" s="1"/>
  <c r="N13" s="1"/>
  <c r="O11" i="9"/>
  <c r="O50" i="15"/>
  <c r="O45"/>
  <c r="K164" i="9"/>
  <c r="O164" s="1"/>
  <c r="K159"/>
  <c r="O159" s="1"/>
  <c r="K158"/>
  <c r="O158" s="1"/>
  <c r="K150"/>
  <c r="O150" s="1"/>
  <c r="K149"/>
  <c r="O149" s="1"/>
  <c r="K30"/>
  <c r="I11"/>
  <c r="P11" s="1"/>
  <c r="H6"/>
  <c r="L160" i="6"/>
  <c r="L159"/>
  <c r="L157"/>
  <c r="L156"/>
  <c r="L155"/>
  <c r="K168" i="9"/>
  <c r="O168" s="1"/>
  <c r="K137"/>
  <c r="O137" s="1"/>
  <c r="K125"/>
  <c r="O125" s="1"/>
  <c r="K113"/>
  <c r="O113" s="1"/>
  <c r="K101"/>
  <c r="O101" s="1"/>
  <c r="K92"/>
  <c r="O92" s="1"/>
  <c r="K81"/>
  <c r="O81" s="1"/>
  <c r="K70"/>
  <c r="O70" s="1"/>
  <c r="K60"/>
  <c r="O60" s="1"/>
  <c r="K50"/>
  <c r="O50" s="1"/>
  <c r="K40"/>
  <c r="O40" s="1"/>
  <c r="K20"/>
  <c r="O20" s="1"/>
  <c r="AE3" i="10"/>
  <c r="AD3"/>
  <c r="D13" i="5"/>
  <c r="F3"/>
  <c r="D25"/>
  <c r="D24"/>
  <c r="D23"/>
  <c r="D22"/>
  <c r="D21"/>
  <c r="D12"/>
  <c r="D11"/>
  <c r="I136" i="8" l="1"/>
  <c r="G136" s="1"/>
  <c r="G225" i="10" s="1"/>
  <c r="G76" i="8"/>
  <c r="G118" i="10" s="1"/>
  <c r="I42" i="8"/>
  <c r="O42" s="1"/>
  <c r="O172"/>
  <c r="G172"/>
  <c r="AA194"/>
  <c r="I194"/>
  <c r="H6" i="6"/>
  <c r="H10"/>
  <c r="H14"/>
  <c r="H18"/>
  <c r="H22"/>
  <c r="H26"/>
  <c r="H30"/>
  <c r="H34"/>
  <c r="H38"/>
  <c r="H42"/>
  <c r="H46"/>
  <c r="H50"/>
  <c r="H54"/>
  <c r="H58"/>
  <c r="H62"/>
  <c r="H66"/>
  <c r="H70"/>
  <c r="H74"/>
  <c r="H78"/>
  <c r="H82"/>
  <c r="H86"/>
  <c r="H90"/>
  <c r="H94"/>
  <c r="H98"/>
  <c r="H102"/>
  <c r="H106"/>
  <c r="H110"/>
  <c r="H114"/>
  <c r="H118"/>
  <c r="H122"/>
  <c r="H126"/>
  <c r="H130"/>
  <c r="H134"/>
  <c r="H138"/>
  <c r="H142"/>
  <c r="H146"/>
  <c r="H150"/>
  <c r="H152"/>
  <c r="H7"/>
  <c r="H11"/>
  <c r="H15"/>
  <c r="H19"/>
  <c r="H23"/>
  <c r="H27"/>
  <c r="H31"/>
  <c r="H35"/>
  <c r="H39"/>
  <c r="H43"/>
  <c r="H47"/>
  <c r="H51"/>
  <c r="H55"/>
  <c r="H59"/>
  <c r="H63"/>
  <c r="H67"/>
  <c r="H71"/>
  <c r="H75"/>
  <c r="H79"/>
  <c r="H83"/>
  <c r="H87"/>
  <c r="H91"/>
  <c r="H95"/>
  <c r="H99"/>
  <c r="H103"/>
  <c r="H107"/>
  <c r="H111"/>
  <c r="H115"/>
  <c r="H119"/>
  <c r="H123"/>
  <c r="H127"/>
  <c r="H131"/>
  <c r="H135"/>
  <c r="H139"/>
  <c r="H143"/>
  <c r="H147"/>
  <c r="H151"/>
  <c r="H4"/>
  <c r="H8"/>
  <c r="H12"/>
  <c r="H16"/>
  <c r="H20"/>
  <c r="H24"/>
  <c r="H28"/>
  <c r="H32"/>
  <c r="H36"/>
  <c r="H40"/>
  <c r="H44"/>
  <c r="H48"/>
  <c r="H52"/>
  <c r="H56"/>
  <c r="H60"/>
  <c r="H64"/>
  <c r="H68"/>
  <c r="H72"/>
  <c r="H76"/>
  <c r="H80"/>
  <c r="H84"/>
  <c r="H88"/>
  <c r="H92"/>
  <c r="H96"/>
  <c r="H100"/>
  <c r="H104"/>
  <c r="H108"/>
  <c r="H112"/>
  <c r="H116"/>
  <c r="H120"/>
  <c r="H124"/>
  <c r="H128"/>
  <c r="H132"/>
  <c r="H136"/>
  <c r="H140"/>
  <c r="H144"/>
  <c r="H148"/>
  <c r="H153"/>
  <c r="H137"/>
  <c r="H149"/>
  <c r="H89"/>
  <c r="H101"/>
  <c r="H109"/>
  <c r="H117"/>
  <c r="H125"/>
  <c r="H133"/>
  <c r="H145"/>
  <c r="H5"/>
  <c r="H9"/>
  <c r="H13"/>
  <c r="H17"/>
  <c r="H21"/>
  <c r="H25"/>
  <c r="H29"/>
  <c r="H33"/>
  <c r="H37"/>
  <c r="H41"/>
  <c r="H45"/>
  <c r="H49"/>
  <c r="H53"/>
  <c r="H57"/>
  <c r="H61"/>
  <c r="H65"/>
  <c r="H69"/>
  <c r="H73"/>
  <c r="H77"/>
  <c r="H81"/>
  <c r="H85"/>
  <c r="H93"/>
  <c r="H97"/>
  <c r="H105"/>
  <c r="H113"/>
  <c r="H121"/>
  <c r="H129"/>
  <c r="H141"/>
  <c r="N30" i="9"/>
  <c r="N32" s="1"/>
  <c r="M7" i="12" s="1"/>
  <c r="N7" s="1"/>
  <c r="G24" i="15"/>
  <c r="G81" i="9" s="1"/>
  <c r="AA136" i="8"/>
  <c r="G43"/>
  <c r="G33" i="15"/>
  <c r="G113" i="9" s="1"/>
  <c r="G57" i="10"/>
  <c r="AA172" i="8"/>
  <c r="N70" i="9"/>
  <c r="N72" s="1"/>
  <c r="M11" i="12" s="1"/>
  <c r="N11" s="1"/>
  <c r="AB41" i="8"/>
  <c r="L30" i="9"/>
  <c r="L32" s="1"/>
  <c r="K7" i="12" s="1"/>
  <c r="L7" s="1"/>
  <c r="AE110" i="10" s="1"/>
  <c r="I150" i="9"/>
  <c r="G103" i="8"/>
  <c r="I41"/>
  <c r="AA41"/>
  <c r="I159" i="9"/>
  <c r="AE161" i="10"/>
  <c r="I6" i="9"/>
  <c r="P6" s="1"/>
  <c r="O6"/>
  <c r="AE119" i="10"/>
  <c r="AE57"/>
  <c r="O30" i="9"/>
  <c r="L137"/>
  <c r="L139" s="1"/>
  <c r="K17" i="12" s="1"/>
  <c r="L17" s="1"/>
  <c r="AE115" i="10" s="1"/>
  <c r="I20" i="9"/>
  <c r="L20"/>
  <c r="L22" s="1"/>
  <c r="K6" i="12" s="1"/>
  <c r="L6" s="1"/>
  <c r="N20" i="9"/>
  <c r="N22" s="1"/>
  <c r="M6" i="12" s="1"/>
  <c r="N6" s="1"/>
  <c r="I60" i="9"/>
  <c r="L60"/>
  <c r="L62" s="1"/>
  <c r="K10" i="12" s="1"/>
  <c r="L10" s="1"/>
  <c r="AE34" i="10" s="1"/>
  <c r="N60" i="9"/>
  <c r="N62" s="1"/>
  <c r="M10" i="12" s="1"/>
  <c r="N10" s="1"/>
  <c r="I101" i="9"/>
  <c r="L101"/>
  <c r="L103" s="1"/>
  <c r="K14" i="12" s="1"/>
  <c r="L14" s="1"/>
  <c r="N101" i="9"/>
  <c r="N103" s="1"/>
  <c r="M14" i="12" s="1"/>
  <c r="N14" s="1"/>
  <c r="I149" i="9"/>
  <c r="L149"/>
  <c r="N149"/>
  <c r="L150"/>
  <c r="I158"/>
  <c r="L158"/>
  <c r="N158"/>
  <c r="N161" s="1"/>
  <c r="M19" i="12" s="1"/>
  <c r="N19" s="1"/>
  <c r="L159" i="9"/>
  <c r="I164"/>
  <c r="L164"/>
  <c r="L165" s="1"/>
  <c r="K20" i="12" s="1"/>
  <c r="N164" i="9"/>
  <c r="N165" s="1"/>
  <c r="M20" i="12" s="1"/>
  <c r="L70" i="9"/>
  <c r="L72" s="1"/>
  <c r="K11" i="12" s="1"/>
  <c r="L11" s="1"/>
  <c r="L168" i="9"/>
  <c r="L169" s="1"/>
  <c r="K21" i="12" s="1"/>
  <c r="L92" i="9"/>
  <c r="L94" s="1"/>
  <c r="K13" i="12" s="1"/>
  <c r="L13" s="1"/>
  <c r="AE302" i="10" s="1"/>
  <c r="P137" i="9"/>
  <c r="I40"/>
  <c r="L40"/>
  <c r="L42" s="1"/>
  <c r="K8" i="12" s="1"/>
  <c r="L8" s="1"/>
  <c r="N40" i="9"/>
  <c r="N42" s="1"/>
  <c r="M8" i="12" s="1"/>
  <c r="N8" s="1"/>
  <c r="I81" i="9"/>
  <c r="L81"/>
  <c r="L83" s="1"/>
  <c r="K12" i="12" s="1"/>
  <c r="L12" s="1"/>
  <c r="N81" i="9"/>
  <c r="N83" s="1"/>
  <c r="M12" i="12" s="1"/>
  <c r="N12" s="1"/>
  <c r="I125" i="9"/>
  <c r="L125"/>
  <c r="L127" s="1"/>
  <c r="K16" i="12" s="1"/>
  <c r="L16" s="1"/>
  <c r="AE114" i="10" s="1"/>
  <c r="N125" i="9"/>
  <c r="N127" s="1"/>
  <c r="M16" i="12" s="1"/>
  <c r="N16" s="1"/>
  <c r="P159" i="9"/>
  <c r="L50"/>
  <c r="L52" s="1"/>
  <c r="K9" i="12" s="1"/>
  <c r="L9" s="1"/>
  <c r="AE33" i="10" s="1"/>
  <c r="L113" i="9"/>
  <c r="L115" s="1"/>
  <c r="K15" i="12" s="1"/>
  <c r="L15" s="1"/>
  <c r="AE113" i="10" s="1"/>
  <c r="M10" i="9"/>
  <c r="N10" s="1"/>
  <c r="N12" s="1"/>
  <c r="M5" i="12" s="1"/>
  <c r="N5" s="1"/>
  <c r="N21"/>
  <c r="I169" i="9"/>
  <c r="P168"/>
  <c r="O136" i="8" l="1"/>
  <c r="G42"/>
  <c r="G55" i="10" s="1"/>
  <c r="L33" i="6"/>
  <c r="H108" i="9"/>
  <c r="L124" i="6"/>
  <c r="H132" i="9"/>
  <c r="H120"/>
  <c r="L28" i="6"/>
  <c r="L51"/>
  <c r="L42"/>
  <c r="P150" i="9"/>
  <c r="L97" i="6"/>
  <c r="L153"/>
  <c r="L56"/>
  <c r="L111"/>
  <c r="H27" i="9"/>
  <c r="L79" i="6"/>
  <c r="H57" i="9"/>
  <c r="H87"/>
  <c r="H17"/>
  <c r="H67"/>
  <c r="H37"/>
  <c r="H77"/>
  <c r="H98"/>
  <c r="H47"/>
  <c r="L47" i="6"/>
  <c r="L6"/>
  <c r="L93"/>
  <c r="L57"/>
  <c r="H157" i="9"/>
  <c r="L25" i="6"/>
  <c r="H106" i="9"/>
  <c r="L125" i="6"/>
  <c r="H130" i="9"/>
  <c r="H118"/>
  <c r="L148" i="6"/>
  <c r="H142" i="9"/>
  <c r="L116" i="6"/>
  <c r="L84"/>
  <c r="L52"/>
  <c r="L20"/>
  <c r="L139"/>
  <c r="L107"/>
  <c r="H45" i="9"/>
  <c r="L75" i="6"/>
  <c r="L43"/>
  <c r="L11"/>
  <c r="L130"/>
  <c r="L98"/>
  <c r="L66"/>
  <c r="L34"/>
  <c r="O194" i="8"/>
  <c r="G194"/>
  <c r="L145" i="6"/>
  <c r="L60"/>
  <c r="L83"/>
  <c r="L10"/>
  <c r="L133"/>
  <c r="L24"/>
  <c r="L102"/>
  <c r="P70" i="9"/>
  <c r="L85" i="6"/>
  <c r="L53"/>
  <c r="L21"/>
  <c r="H147" i="9"/>
  <c r="L117" i="6"/>
  <c r="L144"/>
  <c r="L112"/>
  <c r="H26" i="9"/>
  <c r="L80" i="6"/>
  <c r="H36" i="9"/>
  <c r="H76"/>
  <c r="H56"/>
  <c r="H46"/>
  <c r="H97"/>
  <c r="H16"/>
  <c r="H66"/>
  <c r="H100"/>
  <c r="L48" i="6"/>
  <c r="L16"/>
  <c r="L135"/>
  <c r="L103"/>
  <c r="H136" i="9"/>
  <c r="L71" i="6"/>
  <c r="L39"/>
  <c r="L7"/>
  <c r="H110" i="9"/>
  <c r="L126" i="6"/>
  <c r="H122" i="9"/>
  <c r="H134"/>
  <c r="L94" i="6"/>
  <c r="H90" i="9"/>
  <c r="L62" i="6"/>
  <c r="L30"/>
  <c r="L29"/>
  <c r="L143"/>
  <c r="L38"/>
  <c r="L141"/>
  <c r="L81"/>
  <c r="L49"/>
  <c r="L17"/>
  <c r="L109"/>
  <c r="L140"/>
  <c r="L108"/>
  <c r="H55" i="9"/>
  <c r="L76" i="6"/>
  <c r="L44"/>
  <c r="L12"/>
  <c r="L131"/>
  <c r="L99"/>
  <c r="L67"/>
  <c r="L35"/>
  <c r="L152"/>
  <c r="L122"/>
  <c r="L90"/>
  <c r="L58"/>
  <c r="H156" i="9"/>
  <c r="L26" i="6"/>
  <c r="L105"/>
  <c r="L138"/>
  <c r="L15"/>
  <c r="P30" i="9"/>
  <c r="H29"/>
  <c r="L129" i="6"/>
  <c r="H89" i="9"/>
  <c r="H39"/>
  <c r="H69"/>
  <c r="H19"/>
  <c r="H49"/>
  <c r="H79"/>
  <c r="H59"/>
  <c r="H65"/>
  <c r="L77" i="6"/>
  <c r="L45"/>
  <c r="L13"/>
  <c r="L101"/>
  <c r="L136"/>
  <c r="L104"/>
  <c r="H15" i="9"/>
  <c r="L72" i="6"/>
  <c r="L40"/>
  <c r="L8"/>
  <c r="H88" i="9"/>
  <c r="L127" i="6"/>
  <c r="H99" i="9"/>
  <c r="L95" i="6"/>
  <c r="H91" i="9"/>
  <c r="L63" i="6"/>
  <c r="L31"/>
  <c r="L150"/>
  <c r="L118"/>
  <c r="L86"/>
  <c r="L54"/>
  <c r="L22"/>
  <c r="L137"/>
  <c r="L147"/>
  <c r="L19"/>
  <c r="H35" i="9"/>
  <c r="L74" i="6"/>
  <c r="L120"/>
  <c r="L134"/>
  <c r="O41" i="8"/>
  <c r="G41"/>
  <c r="N113" i="9"/>
  <c r="N115" s="1"/>
  <c r="M15" i="12" s="1"/>
  <c r="N15" s="1"/>
  <c r="I113" i="9"/>
  <c r="L121" i="6"/>
  <c r="H25" i="9"/>
  <c r="L73" i="6"/>
  <c r="L41"/>
  <c r="L9"/>
  <c r="L89"/>
  <c r="L132"/>
  <c r="L100"/>
  <c r="L68"/>
  <c r="L36"/>
  <c r="L4"/>
  <c r="H143" i="9"/>
  <c r="L123" i="6"/>
  <c r="L91"/>
  <c r="L59"/>
  <c r="H155" i="9"/>
  <c r="L27" i="6"/>
  <c r="L146"/>
  <c r="L114"/>
  <c r="L82"/>
  <c r="L50"/>
  <c r="L18"/>
  <c r="G252" i="10"/>
  <c r="L65" i="6"/>
  <c r="L92"/>
  <c r="L115"/>
  <c r="L106"/>
  <c r="H80" i="9"/>
  <c r="L61" i="6"/>
  <c r="L88"/>
  <c r="H124" i="9"/>
  <c r="L70" i="6"/>
  <c r="G162" i="10"/>
  <c r="G56"/>
  <c r="L113" i="6"/>
  <c r="H112" i="9"/>
  <c r="L69" i="6"/>
  <c r="L37"/>
  <c r="L5"/>
  <c r="L149"/>
  <c r="H28" i="9"/>
  <c r="L128" i="6"/>
  <c r="H38" i="9"/>
  <c r="H111"/>
  <c r="H18"/>
  <c r="H123"/>
  <c r="H68"/>
  <c r="H135"/>
  <c r="H48"/>
  <c r="H78"/>
  <c r="H58"/>
  <c r="L96" i="6"/>
  <c r="H75" i="9"/>
  <c r="L64" i="6"/>
  <c r="H107" i="9"/>
  <c r="H86"/>
  <c r="H131"/>
  <c r="H119"/>
  <c r="L32" i="6"/>
  <c r="L151"/>
  <c r="L119"/>
  <c r="L87"/>
  <c r="H144" i="9"/>
  <c r="L55" i="6"/>
  <c r="L23"/>
  <c r="L142"/>
  <c r="L110"/>
  <c r="H109" i="9"/>
  <c r="L78" i="6"/>
  <c r="H121" i="9"/>
  <c r="H133"/>
  <c r="L46" i="6"/>
  <c r="L14"/>
  <c r="H21" i="12"/>
  <c r="P169" i="9"/>
  <c r="P40"/>
  <c r="P81"/>
  <c r="AE111" i="10"/>
  <c r="P113" i="9"/>
  <c r="P50"/>
  <c r="K5"/>
  <c r="L5" s="1"/>
  <c r="L7" s="1"/>
  <c r="K4" i="12" s="1"/>
  <c r="K146" i="9"/>
  <c r="L146" s="1"/>
  <c r="L20" i="12"/>
  <c r="L161" i="9"/>
  <c r="K19" i="12" s="1"/>
  <c r="L19" s="1"/>
  <c r="AE37" i="10" s="1"/>
  <c r="P101" i="9"/>
  <c r="P20"/>
  <c r="P92"/>
  <c r="AE118" i="10"/>
  <c r="P125" i="9"/>
  <c r="K10"/>
  <c r="L10" s="1"/>
  <c r="L12" s="1"/>
  <c r="K5" i="12" s="1"/>
  <c r="L5" s="1"/>
  <c r="AE39" i="10" s="1"/>
  <c r="L21" i="12"/>
  <c r="AE35" i="10"/>
  <c r="AE112"/>
  <c r="M146" i="9"/>
  <c r="N146" s="1"/>
  <c r="M5"/>
  <c r="N5" s="1"/>
  <c r="N7" s="1"/>
  <c r="M4" i="12" s="1"/>
  <c r="N20"/>
  <c r="P164" i="9"/>
  <c r="I165"/>
  <c r="P158"/>
  <c r="P149"/>
  <c r="AE214" i="10"/>
  <c r="P60" i="9"/>
  <c r="AE109" i="10"/>
  <c r="AE225"/>
  <c r="AD227" l="1"/>
  <c r="AC20"/>
  <c r="O29" i="9"/>
  <c r="I29"/>
  <c r="P29" s="1"/>
  <c r="AC19" i="10"/>
  <c r="AC188"/>
  <c r="AC206"/>
  <c r="AC6"/>
  <c r="O46" i="9"/>
  <c r="I46"/>
  <c r="P46" s="1"/>
  <c r="AC135" i="10"/>
  <c r="AC99"/>
  <c r="AC157"/>
  <c r="AE227"/>
  <c r="AC227" s="1"/>
  <c r="I133" i="9"/>
  <c r="P133" s="1"/>
  <c r="O133"/>
  <c r="O86"/>
  <c r="I86"/>
  <c r="O48"/>
  <c r="I48"/>
  <c r="P48" s="1"/>
  <c r="I28"/>
  <c r="P28" s="1"/>
  <c r="O28"/>
  <c r="I112"/>
  <c r="P112" s="1"/>
  <c r="O112"/>
  <c r="I124"/>
  <c r="P124" s="1"/>
  <c r="O124"/>
  <c r="AC8" i="10"/>
  <c r="I99" i="9"/>
  <c r="P99" s="1"/>
  <c r="O99"/>
  <c r="AC26" i="10"/>
  <c r="I79" i="9"/>
  <c r="P79" s="1"/>
  <c r="O79"/>
  <c r="I56"/>
  <c r="P56" s="1"/>
  <c r="O56"/>
  <c r="AC155" i="10"/>
  <c r="AC15"/>
  <c r="AC22"/>
  <c r="O77" i="9"/>
  <c r="I77"/>
  <c r="P77" s="1"/>
  <c r="AC23" i="10"/>
  <c r="I131" i="9"/>
  <c r="P131" s="1"/>
  <c r="O131"/>
  <c r="AC104" i="10"/>
  <c r="O59" i="9"/>
  <c r="I59"/>
  <c r="P59" s="1"/>
  <c r="O130"/>
  <c r="I130"/>
  <c r="O98"/>
  <c r="I98"/>
  <c r="P98" s="1"/>
  <c r="O121"/>
  <c r="I121"/>
  <c r="P121" s="1"/>
  <c r="O107"/>
  <c r="I107"/>
  <c r="P107" s="1"/>
  <c r="O135"/>
  <c r="I135"/>
  <c r="P135" s="1"/>
  <c r="AC102" i="10"/>
  <c r="AC138"/>
  <c r="O143" i="9"/>
  <c r="I143"/>
  <c r="P143" s="1"/>
  <c r="O35"/>
  <c r="I35"/>
  <c r="O49"/>
  <c r="I49"/>
  <c r="P49" s="1"/>
  <c r="AC153" i="10"/>
  <c r="AC103"/>
  <c r="AC88"/>
  <c r="I76" i="9"/>
  <c r="P76" s="1"/>
  <c r="O76"/>
  <c r="AC100" i="10"/>
  <c r="O106" i="9"/>
  <c r="I106"/>
  <c r="AC85" i="10"/>
  <c r="I37" i="9"/>
  <c r="P37" s="1"/>
  <c r="O37"/>
  <c r="O120"/>
  <c r="I120"/>
  <c r="P120" s="1"/>
  <c r="I78"/>
  <c r="P78" s="1"/>
  <c r="O78"/>
  <c r="AC86" i="10"/>
  <c r="I90" i="9"/>
  <c r="P90" s="1"/>
  <c r="O90"/>
  <c r="AC16" i="10"/>
  <c r="I27" i="9"/>
  <c r="P27" s="1"/>
  <c r="O27"/>
  <c r="O68"/>
  <c r="I68"/>
  <c r="P68" s="1"/>
  <c r="AC18" i="10"/>
  <c r="AC21"/>
  <c r="AC105"/>
  <c r="G54"/>
  <c r="O88" i="9"/>
  <c r="I88"/>
  <c r="P88" s="1"/>
  <c r="I15"/>
  <c r="O15"/>
  <c r="AC10" i="10"/>
  <c r="I19" i="9"/>
  <c r="P19" s="1"/>
  <c r="O19"/>
  <c r="AC87" i="10"/>
  <c r="O156" i="9"/>
  <c r="I156"/>
  <c r="P156" s="1"/>
  <c r="AC89" i="10"/>
  <c r="O134" i="9"/>
  <c r="I134"/>
  <c r="P134" s="1"/>
  <c r="I36"/>
  <c r="P36" s="1"/>
  <c r="O36"/>
  <c r="O147"/>
  <c r="I147"/>
  <c r="P147" s="1"/>
  <c r="G304" i="10"/>
  <c r="AC24"/>
  <c r="AC5"/>
  <c r="O67" i="9"/>
  <c r="I67"/>
  <c r="P67" s="1"/>
  <c r="O132"/>
  <c r="I132"/>
  <c r="P132" s="1"/>
  <c r="AC189" i="10"/>
  <c r="AC83"/>
  <c r="AC90"/>
  <c r="AC25"/>
  <c r="AC137"/>
  <c r="O136" i="9"/>
  <c r="I136"/>
  <c r="P136" s="1"/>
  <c r="AC9" i="10"/>
  <c r="I142" i="9"/>
  <c r="P142" s="1"/>
  <c r="O142"/>
  <c r="O144"/>
  <c r="I144"/>
  <c r="P144" s="1"/>
  <c r="I18"/>
  <c r="P18" s="1"/>
  <c r="O18"/>
  <c r="AC84" i="10"/>
  <c r="I80" i="9"/>
  <c r="P80" s="1"/>
  <c r="O80"/>
  <c r="AC7" i="10"/>
  <c r="AC108"/>
  <c r="O39" i="9"/>
  <c r="I39"/>
  <c r="P39" s="1"/>
  <c r="AE55" i="10"/>
  <c r="O66" i="9"/>
  <c r="I66"/>
  <c r="P66" s="1"/>
  <c r="I26"/>
  <c r="P26" s="1"/>
  <c r="O26"/>
  <c r="O45"/>
  <c r="I45"/>
  <c r="O87"/>
  <c r="I87"/>
  <c r="P87" s="1"/>
  <c r="O108"/>
  <c r="I108"/>
  <c r="P108" s="1"/>
  <c r="O109"/>
  <c r="I109"/>
  <c r="P109" s="1"/>
  <c r="O75"/>
  <c r="I75"/>
  <c r="I155"/>
  <c r="O155"/>
  <c r="I157"/>
  <c r="P157" s="1"/>
  <c r="O157"/>
  <c r="I17"/>
  <c r="P17" s="1"/>
  <c r="O17"/>
  <c r="AE121" i="10"/>
  <c r="AC121" s="1"/>
  <c r="AC136"/>
  <c r="AC156"/>
  <c r="O111" i="9"/>
  <c r="I111"/>
  <c r="P111" s="1"/>
  <c r="AC243" i="10"/>
  <c r="O25" i="9"/>
  <c r="I25"/>
  <c r="AC17" i="10"/>
  <c r="O91" i="9"/>
  <c r="I91"/>
  <c r="P91" s="1"/>
  <c r="O89"/>
  <c r="I89"/>
  <c r="P89" s="1"/>
  <c r="O110"/>
  <c r="I110"/>
  <c r="P110" s="1"/>
  <c r="AC107" i="10"/>
  <c r="I16" i="9"/>
  <c r="P16" s="1"/>
  <c r="O16"/>
  <c r="AC106" i="10"/>
  <c r="AC98"/>
  <c r="AC187"/>
  <c r="AC224" s="1"/>
  <c r="I57" i="9"/>
  <c r="P57" s="1"/>
  <c r="O57"/>
  <c r="I123"/>
  <c r="P123" s="1"/>
  <c r="O123"/>
  <c r="AE56" i="10"/>
  <c r="O69" i="9"/>
  <c r="I69"/>
  <c r="P69" s="1"/>
  <c r="O55"/>
  <c r="I55"/>
  <c r="O122"/>
  <c r="I122"/>
  <c r="P122" s="1"/>
  <c r="O100"/>
  <c r="I100"/>
  <c r="P100" s="1"/>
  <c r="AC101" i="10"/>
  <c r="O119" i="9"/>
  <c r="I119"/>
  <c r="P119" s="1"/>
  <c r="I58"/>
  <c r="P58" s="1"/>
  <c r="O58"/>
  <c r="I38"/>
  <c r="P38" s="1"/>
  <c r="O38"/>
  <c r="AE162" i="10"/>
  <c r="AC299"/>
  <c r="AC303" s="1"/>
  <c r="I65" i="9"/>
  <c r="O65"/>
  <c r="O97"/>
  <c r="I97"/>
  <c r="AC239" i="10"/>
  <c r="AC154"/>
  <c r="I118" i="9"/>
  <c r="O118"/>
  <c r="O47"/>
  <c r="I47"/>
  <c r="P47" s="1"/>
  <c r="AD121" i="10"/>
  <c r="M145" i="9"/>
  <c r="N145" s="1"/>
  <c r="N152" s="1"/>
  <c r="M18" i="12" s="1"/>
  <c r="N18" s="1"/>
  <c r="N4"/>
  <c r="H20"/>
  <c r="P165" i="9"/>
  <c r="AE32" i="10"/>
  <c r="AE158"/>
  <c r="AE164" s="1"/>
  <c r="AC164" s="1"/>
  <c r="AD164"/>
  <c r="K145" i="9"/>
  <c r="L145" s="1"/>
  <c r="L152" s="1"/>
  <c r="K18" i="12" s="1"/>
  <c r="L18" s="1"/>
  <c r="AE36" i="10" s="1"/>
  <c r="L4" i="12"/>
  <c r="AE38" i="10" s="1"/>
  <c r="AE301"/>
  <c r="H10" i="9"/>
  <c r="I21" i="12"/>
  <c r="P21" s="1"/>
  <c r="O21"/>
  <c r="AC251" i="10" l="1"/>
  <c r="P118" i="9"/>
  <c r="I127"/>
  <c r="AA239" i="10"/>
  <c r="AA250" s="1"/>
  <c r="AB9"/>
  <c r="AE252"/>
  <c r="AE254" s="1"/>
  <c r="AC254" s="1"/>
  <c r="AD254"/>
  <c r="AC160"/>
  <c r="AB6"/>
  <c r="AA135"/>
  <c r="AA159" s="1"/>
  <c r="P97" i="9"/>
  <c r="I103"/>
  <c r="I72"/>
  <c r="P65"/>
  <c r="P55"/>
  <c r="I62"/>
  <c r="P45"/>
  <c r="I52"/>
  <c r="AB7" i="10"/>
  <c r="P15" i="9"/>
  <c r="I22"/>
  <c r="P86"/>
  <c r="I94"/>
  <c r="AA187" i="10"/>
  <c r="AA223" s="1"/>
  <c r="AB10"/>
  <c r="AC117"/>
  <c r="AA188"/>
  <c r="P155" i="9"/>
  <c r="I161"/>
  <c r="AC53" i="10"/>
  <c r="AB85"/>
  <c r="AB8"/>
  <c r="P25" i="9"/>
  <c r="I32"/>
  <c r="P75"/>
  <c r="I83"/>
  <c r="AB84" i="10"/>
  <c r="AB5"/>
  <c r="P130" i="9"/>
  <c r="I139"/>
  <c r="AB83" i="10"/>
  <c r="AE54"/>
  <c r="AE59" s="1"/>
  <c r="AC59" s="1"/>
  <c r="AB86"/>
  <c r="P106" i="9"/>
  <c r="I115"/>
  <c r="P35"/>
  <c r="I42"/>
  <c r="O10"/>
  <c r="I10"/>
  <c r="H146"/>
  <c r="O20" i="12"/>
  <c r="H5" i="9"/>
  <c r="I20" i="12"/>
  <c r="P20" s="1"/>
  <c r="AB116" i="10" l="1"/>
  <c r="B5" i="16"/>
  <c r="F13" i="17" s="1"/>
  <c r="D2" i="5"/>
  <c r="H19" i="12"/>
  <c r="P161" i="9"/>
  <c r="P32"/>
  <c r="H7" i="12"/>
  <c r="P94" i="9"/>
  <c r="H13" i="12"/>
  <c r="AD59" i="10"/>
  <c r="H9" i="12"/>
  <c r="P52" i="9"/>
  <c r="H11" i="12"/>
  <c r="P72" i="9"/>
  <c r="P103"/>
  <c r="H14" i="12"/>
  <c r="AB52" i="10"/>
  <c r="P22" i="9"/>
  <c r="H6" i="12"/>
  <c r="P115" i="9"/>
  <c r="H15" i="12"/>
  <c r="P139" i="9"/>
  <c r="H17" i="12"/>
  <c r="P42" i="9"/>
  <c r="H8" i="12"/>
  <c r="AE304" i="10"/>
  <c r="AE306" s="1"/>
  <c r="AC306" s="1"/>
  <c r="AD306"/>
  <c r="H16" i="12"/>
  <c r="P127" i="9"/>
  <c r="H10" i="12"/>
  <c r="P62" i="9"/>
  <c r="H12" i="12"/>
  <c r="P83" i="9"/>
  <c r="I12"/>
  <c r="P10"/>
  <c r="I5"/>
  <c r="O5"/>
  <c r="O146"/>
  <c r="I146"/>
  <c r="P146" s="1"/>
  <c r="O8" i="12" l="1"/>
  <c r="I8"/>
  <c r="I17"/>
  <c r="O17"/>
  <c r="I7"/>
  <c r="O7"/>
  <c r="O12"/>
  <c r="I12"/>
  <c r="O16"/>
  <c r="I16"/>
  <c r="I15"/>
  <c r="O15"/>
  <c r="O11"/>
  <c r="I11"/>
  <c r="O19"/>
  <c r="I19"/>
  <c r="I13"/>
  <c r="O13"/>
  <c r="O14"/>
  <c r="I14"/>
  <c r="I10"/>
  <c r="O10"/>
  <c r="O6"/>
  <c r="I6"/>
  <c r="I9"/>
  <c r="O9"/>
  <c r="AD251" i="10"/>
  <c r="P5" i="9"/>
  <c r="I7"/>
  <c r="P12"/>
  <c r="H5" i="12"/>
  <c r="P10" l="1"/>
  <c r="P15"/>
  <c r="P7"/>
  <c r="P11"/>
  <c r="P16"/>
  <c r="P13"/>
  <c r="P17"/>
  <c r="P6"/>
  <c r="P19"/>
  <c r="P12"/>
  <c r="P8"/>
  <c r="P14"/>
  <c r="P9"/>
  <c r="I5"/>
  <c r="O5"/>
  <c r="H4"/>
  <c r="P7" i="9"/>
  <c r="C2" i="5" l="1"/>
  <c r="H145" i="9"/>
  <c r="O4" i="12"/>
  <c r="I4"/>
  <c r="P5"/>
  <c r="B4" i="16" l="1"/>
  <c r="F10" i="17" s="1"/>
  <c r="F11" s="1"/>
  <c r="F12" s="1"/>
  <c r="AD160" i="10"/>
  <c r="AD117"/>
  <c r="AD224"/>
  <c r="AD303"/>
  <c r="P4" i="12"/>
  <c r="O145" i="9"/>
  <c r="I145"/>
  <c r="F18" i="17" l="1"/>
  <c r="F20"/>
  <c r="F17"/>
  <c r="F19" s="1"/>
  <c r="F15"/>
  <c r="F16"/>
  <c r="P145" i="9"/>
  <c r="I152"/>
  <c r="H18" i="12" l="1"/>
  <c r="P152" i="9"/>
  <c r="O18" i="12" l="1"/>
  <c r="I18"/>
  <c r="P18" l="1"/>
  <c r="AD53" i="10" l="1"/>
  <c r="B2" i="5" l="1"/>
  <c r="F2" s="1"/>
  <c r="B3" i="16"/>
  <c r="F6" i="17" s="1"/>
  <c r="P21" l="1"/>
  <c r="P6"/>
  <c r="R15"/>
  <c r="P22"/>
  <c r="P19"/>
  <c r="P18"/>
  <c r="F9"/>
  <c r="F21" l="1"/>
  <c r="F22"/>
  <c r="T19"/>
  <c r="T18"/>
  <c r="F26" l="1"/>
  <c r="F27" s="1"/>
  <c r="F28" s="1"/>
  <c r="F29" s="1"/>
  <c r="F31" l="1"/>
  <c r="F32" s="1"/>
  <c r="F33" s="1"/>
  <c r="F37" s="1"/>
  <c r="H4" s="1"/>
  <c r="L4" s="1"/>
</calcChain>
</file>

<file path=xl/sharedStrings.xml><?xml version="1.0" encoding="utf-8"?>
<sst xmlns="http://schemas.openxmlformats.org/spreadsheetml/2006/main" count="5746" uniqueCount="1141">
  <si>
    <t>단위</t>
    <phoneticPr fontId="5" type="noConversion"/>
  </si>
  <si>
    <t>수량</t>
    <phoneticPr fontId="5" type="noConversion"/>
  </si>
  <si>
    <t xml:space="preserve"> </t>
    <phoneticPr fontId="5" type="noConversion"/>
  </si>
  <si>
    <t xml:space="preserve"> </t>
    <phoneticPr fontId="5" type="noConversion"/>
  </si>
  <si>
    <t xml:space="preserve"> </t>
    <phoneticPr fontId="5" type="noConversion"/>
  </si>
  <si>
    <t>노무비</t>
    <phoneticPr fontId="5" type="noConversion"/>
  </si>
  <si>
    <t>경비</t>
    <phoneticPr fontId="5" type="noConversion"/>
  </si>
  <si>
    <t>재료비</t>
    <phoneticPr fontId="5" type="noConversion"/>
  </si>
  <si>
    <t>계</t>
    <phoneticPr fontId="5" type="noConversion"/>
  </si>
  <si>
    <t>총 급 액</t>
    <phoneticPr fontId="5" type="noConversion"/>
  </si>
  <si>
    <t>*(공종별 노임 적용율(%))*</t>
    <phoneticPr fontId="5" type="noConversion"/>
  </si>
  <si>
    <t>적용율(%)</t>
    <phoneticPr fontId="5" type="noConversion"/>
  </si>
  <si>
    <t>소수자릿수</t>
    <phoneticPr fontId="5" type="noConversion"/>
  </si>
  <si>
    <t>끝자리</t>
    <phoneticPr fontId="5" type="noConversion"/>
  </si>
  <si>
    <t>소모잡자재(%)</t>
    <phoneticPr fontId="5" type="noConversion"/>
  </si>
  <si>
    <t>방폭할증(%)</t>
    <phoneticPr fontId="5" type="noConversion"/>
  </si>
  <si>
    <t>고소할증(%)</t>
    <phoneticPr fontId="5" type="noConversion"/>
  </si>
  <si>
    <t>공구손료(%)</t>
    <phoneticPr fontId="5" type="noConversion"/>
  </si>
  <si>
    <t>코드</t>
    <phoneticPr fontId="5" type="noConversion"/>
  </si>
  <si>
    <t>공종코드</t>
    <phoneticPr fontId="5" type="noConversion"/>
  </si>
  <si>
    <t>코드</t>
    <phoneticPr fontId="5" type="noConversion"/>
  </si>
  <si>
    <t>단위</t>
    <phoneticPr fontId="5" type="noConversion"/>
  </si>
  <si>
    <t>단가</t>
    <phoneticPr fontId="5" type="noConversion"/>
  </si>
  <si>
    <t>공종코드</t>
    <phoneticPr fontId="5" type="noConversion"/>
  </si>
  <si>
    <t>명칭</t>
    <phoneticPr fontId="5" type="noConversion"/>
  </si>
  <si>
    <t>규격</t>
    <phoneticPr fontId="5" type="noConversion"/>
  </si>
  <si>
    <t>재료비</t>
    <phoneticPr fontId="5" type="noConversion"/>
  </si>
  <si>
    <t>노무비</t>
    <phoneticPr fontId="5" type="noConversion"/>
  </si>
  <si>
    <t>경비</t>
    <phoneticPr fontId="5" type="noConversion"/>
  </si>
  <si>
    <t>지급비</t>
    <phoneticPr fontId="5" type="noConversion"/>
  </si>
  <si>
    <t>공량산출</t>
    <phoneticPr fontId="5" type="noConversion"/>
  </si>
  <si>
    <t>품셈근거</t>
    <phoneticPr fontId="5" type="noConversion"/>
  </si>
  <si>
    <t>비고</t>
    <phoneticPr fontId="5" type="noConversion"/>
  </si>
  <si>
    <t>결정수량</t>
    <phoneticPr fontId="5" type="noConversion"/>
  </si>
  <si>
    <t>할증</t>
    <phoneticPr fontId="5" type="noConversion"/>
  </si>
  <si>
    <t>산출수량</t>
    <phoneticPr fontId="5" type="noConversion"/>
  </si>
  <si>
    <t>재할%</t>
    <phoneticPr fontId="5" type="noConversion"/>
  </si>
  <si>
    <t>품셈</t>
    <phoneticPr fontId="5" type="noConversion"/>
  </si>
  <si>
    <t>할증%</t>
    <phoneticPr fontId="5" type="noConversion"/>
  </si>
  <si>
    <t>공량</t>
    <phoneticPr fontId="5" type="noConversion"/>
  </si>
  <si>
    <t>…</t>
    <phoneticPr fontId="5" type="noConversion"/>
  </si>
  <si>
    <t>계</t>
    <phoneticPr fontId="5" type="noConversion"/>
  </si>
  <si>
    <t>단가</t>
    <phoneticPr fontId="5" type="noConversion"/>
  </si>
  <si>
    <t>금액</t>
    <phoneticPr fontId="5" type="noConversion"/>
  </si>
  <si>
    <t>단가</t>
    <phoneticPr fontId="5" type="noConversion"/>
  </si>
  <si>
    <t>단가</t>
    <phoneticPr fontId="5" type="noConversion"/>
  </si>
  <si>
    <t xml:space="preserve">  </t>
    <phoneticPr fontId="5" type="noConversion"/>
  </si>
  <si>
    <t>계</t>
    <phoneticPr fontId="5" type="noConversion"/>
  </si>
  <si>
    <t>1.</t>
    <phoneticPr fontId="5" type="noConversion"/>
  </si>
  <si>
    <t>3.</t>
    <phoneticPr fontId="5" type="noConversion"/>
  </si>
  <si>
    <t>** 반드시 다음 사항을 숙지하신 다음 수정 작업을 하십시오 **</t>
    <phoneticPr fontId="5" type="noConversion"/>
  </si>
  <si>
    <t>4.</t>
    <phoneticPr fontId="5" type="noConversion"/>
  </si>
  <si>
    <t xml:space="preserve">a)표지와 원가 -&gt; 총괄표 -&gt; 내역서 -&gt;일위대가와 합산자재 -&gt;단가조사서 를 참조하고 </t>
    <phoneticPr fontId="5" type="noConversion"/>
  </si>
  <si>
    <t>2.</t>
    <phoneticPr fontId="5" type="noConversion"/>
  </si>
  <si>
    <t>5.</t>
    <phoneticPr fontId="5" type="noConversion"/>
  </si>
  <si>
    <t>6.</t>
    <phoneticPr fontId="5" type="noConversion"/>
  </si>
  <si>
    <t xml:space="preserve">   그룹은 견적 프로그램에서 엑셀파일이 만들어질때 지정됩니다.</t>
    <phoneticPr fontId="5" type="noConversion"/>
  </si>
  <si>
    <t>번호</t>
    <phoneticPr fontId="5" type="noConversion"/>
  </si>
  <si>
    <t>번호</t>
    <phoneticPr fontId="5" type="noConversion"/>
  </si>
  <si>
    <t>코드</t>
    <phoneticPr fontId="5" type="noConversion"/>
  </si>
  <si>
    <t>단가</t>
    <phoneticPr fontId="5" type="noConversion"/>
  </si>
  <si>
    <t>…</t>
    <phoneticPr fontId="5" type="noConversion"/>
  </si>
  <si>
    <t>비고</t>
    <phoneticPr fontId="5" type="noConversion"/>
  </si>
  <si>
    <t>공   종   명</t>
    <phoneticPr fontId="5" type="noConversion"/>
  </si>
  <si>
    <t>명   칭</t>
    <phoneticPr fontId="5" type="noConversion"/>
  </si>
  <si>
    <t>규   격</t>
    <phoneticPr fontId="5" type="noConversion"/>
  </si>
  <si>
    <t>적용단가</t>
    <phoneticPr fontId="5" type="noConversion"/>
  </si>
  <si>
    <t>PAGE</t>
    <phoneticPr fontId="5" type="noConversion"/>
  </si>
  <si>
    <t>PAGE</t>
    <phoneticPr fontId="5" type="noConversion"/>
  </si>
  <si>
    <t xml:space="preserve"> </t>
    <phoneticPr fontId="5" type="noConversion"/>
  </si>
  <si>
    <t>노임 계산 정보</t>
    <phoneticPr fontId="5" type="noConversion"/>
  </si>
  <si>
    <t>노임계</t>
    <phoneticPr fontId="5" type="noConversion"/>
  </si>
  <si>
    <t>전체(%)</t>
    <phoneticPr fontId="5" type="noConversion"/>
  </si>
  <si>
    <t>공종별(%)</t>
    <phoneticPr fontId="5" type="noConversion"/>
  </si>
  <si>
    <t>노임 소수</t>
    <phoneticPr fontId="5" type="noConversion"/>
  </si>
  <si>
    <t>부속재 및 손료</t>
    <phoneticPr fontId="5" type="noConversion"/>
  </si>
  <si>
    <t>소모재</t>
    <phoneticPr fontId="5" type="noConversion"/>
  </si>
  <si>
    <t>노임계</t>
    <phoneticPr fontId="5" type="noConversion"/>
  </si>
  <si>
    <t>자재계</t>
    <phoneticPr fontId="5" type="noConversion"/>
  </si>
  <si>
    <t>*(그룹별 자재 단가 추가 할증)*</t>
    <phoneticPr fontId="5" type="noConversion"/>
  </si>
  <si>
    <t>Cable(CAB) 할증(%)</t>
    <phoneticPr fontId="5" type="noConversion"/>
  </si>
  <si>
    <t>Wire (WIR) 할증(%)</t>
    <phoneticPr fontId="5" type="noConversion"/>
  </si>
  <si>
    <t>제 4그룹   할증(%)</t>
    <phoneticPr fontId="5" type="noConversion"/>
  </si>
  <si>
    <t>제 5그룹   할증(%)</t>
    <phoneticPr fontId="5" type="noConversion"/>
  </si>
  <si>
    <t>Pipe (PIP) 할증(%)</t>
    <phoneticPr fontId="5" type="noConversion"/>
  </si>
  <si>
    <t>적용율(%)/100</t>
    <phoneticPr fontId="5" type="noConversion"/>
  </si>
  <si>
    <t>단 위 단 가 산 출</t>
    <phoneticPr fontId="5" type="noConversion"/>
  </si>
  <si>
    <t>단가</t>
    <phoneticPr fontId="5" type="noConversion"/>
  </si>
  <si>
    <t>단위계</t>
    <phoneticPr fontId="5" type="noConversion"/>
  </si>
  <si>
    <t>단위단가</t>
    <phoneticPr fontId="5" type="noConversion"/>
  </si>
  <si>
    <t>속성이 숫자인 셀을 삭제할 때는 반드시 'Delete' 키를 사용하십시오.</t>
    <phoneticPr fontId="5" type="noConversion"/>
  </si>
  <si>
    <t>**주의:'Space Bar' 로 지웠을 때는 '#Value' Error가 발생됩니다.</t>
    <phoneticPr fontId="5" type="noConversion"/>
  </si>
  <si>
    <t>일위대가(을지)는 소수점 처리 때문에 셀 속성을 '일반'으로 하였습니다.(소수점 능동 처리)</t>
    <phoneticPr fontId="5" type="noConversion"/>
  </si>
  <si>
    <t>**참고: (수량*단가)의 결과는 소수 한자리, 금액을 취합한 소계는 1원 이하 절사입니다.</t>
    <phoneticPr fontId="5" type="noConversion"/>
  </si>
  <si>
    <t>내역서에서는 수량에만 셀 속성을 '일반'으로 하였습니다.(소수점 능동 처리)</t>
    <phoneticPr fontId="5" type="noConversion"/>
  </si>
  <si>
    <t>단가수정은 '단가조사서'시트 에서 하십시오.</t>
    <phoneticPr fontId="5" type="noConversion"/>
  </si>
  <si>
    <t xml:space="preserve">   있으므로 단가조사서의 결정단가를 수정하면 전체 금액이 갱신됩니다.</t>
    <phoneticPr fontId="5" type="noConversion"/>
  </si>
  <si>
    <t xml:space="preserve">   **주의: 금액란은 공식이 걸려있으므로 조심하여 수정하십시오.</t>
    <phoneticPr fontId="5" type="noConversion"/>
  </si>
  <si>
    <t>b)전체 자재를 일정 요율(%)로 변경할 때는 옵션시트의 자재 적용율을 조정하면 됩니다.</t>
    <phoneticPr fontId="5" type="noConversion"/>
  </si>
  <si>
    <t>노임 단가는 '단가조사서'시트에서 품셈은 '노임근거'시트에서 수정하십시오.</t>
    <phoneticPr fontId="5" type="noConversion"/>
  </si>
  <si>
    <t>a)전체 노임을 일정 요율(%)로 변경할 때는 '옵션시트'의 전체노임 적용율을 조정하면 됩니다.</t>
    <phoneticPr fontId="5" type="noConversion"/>
  </si>
  <si>
    <t>b)공종별로 노임을 수정하려면 '옵션시트'의 공종별 노임 적용율을 조정하면 됩니다.</t>
    <phoneticPr fontId="5" type="noConversion"/>
  </si>
  <si>
    <t>c)케이블 및 전선 자재 단가를 추가로 조정하려면 그룹별 자재 적용율을 조정하면 됩니다.</t>
    <phoneticPr fontId="5" type="noConversion"/>
  </si>
  <si>
    <t>겉표지의 모든 정보는 표지를 참조하였습니다.(정보 수정은 표지에서만 하시면 됩니다.)</t>
    <phoneticPr fontId="5" type="noConversion"/>
  </si>
  <si>
    <t>7.</t>
    <phoneticPr fontId="5" type="noConversion"/>
  </si>
  <si>
    <t>필수 :본 프로그램의 총 금액을 확인한 후 사용하십시오.</t>
    <phoneticPr fontId="5" type="noConversion"/>
  </si>
  <si>
    <t>8.</t>
    <phoneticPr fontId="5" type="noConversion"/>
  </si>
  <si>
    <t>본 파일의 내용을 인쇄할 경우, 미리보기를 통하여 페이지 절선을 확인 후 인쇄하십시오.</t>
    <phoneticPr fontId="5" type="noConversion"/>
  </si>
  <si>
    <t>페이지 절선이 맞지 않으면 다음을 참고하십시오.</t>
    <phoneticPr fontId="5" type="noConversion"/>
  </si>
  <si>
    <t>a. 해당시트의 셀 전체를 선택합니다.</t>
    <phoneticPr fontId="5" type="noConversion"/>
  </si>
  <si>
    <t>b. 행높이를 적절히 가감하면 페이지 절선을 맞출 수 있습니다.</t>
    <phoneticPr fontId="5" type="noConversion"/>
  </si>
  <si>
    <t>목차코드</t>
    <phoneticPr fontId="5" type="noConversion"/>
  </si>
  <si>
    <t>9.</t>
    <phoneticPr fontId="5" type="noConversion"/>
  </si>
  <si>
    <t>관급자재 Sheet가 해당이 없을 경우엔 삭제하십시오.</t>
    <phoneticPr fontId="5" type="noConversion"/>
  </si>
  <si>
    <t>10.</t>
    <phoneticPr fontId="5" type="noConversion"/>
  </si>
  <si>
    <t>관급 자재비</t>
    <phoneticPr fontId="5" type="noConversion"/>
  </si>
  <si>
    <t>비고</t>
    <phoneticPr fontId="5" type="noConversion"/>
  </si>
  <si>
    <t>단가</t>
    <phoneticPr fontId="5" type="noConversion"/>
  </si>
  <si>
    <t>CD관부속재(%)</t>
  </si>
  <si>
    <t>*(그룹별 노임 추가 할증)*</t>
  </si>
  <si>
    <t>적용율(%)</t>
  </si>
  <si>
    <t>자동부속재(전기)</t>
  </si>
  <si>
    <t>자동부속재(통신)</t>
  </si>
  <si>
    <t>배관부속재(%)</t>
  </si>
  <si>
    <t>일반배관재</t>
    <phoneticPr fontId="5" type="noConversion"/>
  </si>
  <si>
    <t>CD배관재</t>
    <phoneticPr fontId="5" type="noConversion"/>
  </si>
  <si>
    <t>일위대가소수</t>
    <phoneticPr fontId="5" type="noConversion"/>
  </si>
  <si>
    <t>번호</t>
    <phoneticPr fontId="5" type="noConversion"/>
  </si>
  <si>
    <t>공종코드</t>
    <phoneticPr fontId="5" type="noConversion"/>
  </si>
  <si>
    <t>코드</t>
    <phoneticPr fontId="5" type="noConversion"/>
  </si>
  <si>
    <t>명   칭</t>
    <phoneticPr fontId="5" type="noConversion"/>
  </si>
  <si>
    <t>규   격</t>
    <phoneticPr fontId="5" type="noConversion"/>
  </si>
  <si>
    <t>단위</t>
    <phoneticPr fontId="5" type="noConversion"/>
  </si>
  <si>
    <t>수량</t>
    <phoneticPr fontId="5" type="noConversion"/>
  </si>
  <si>
    <t>공량산출</t>
    <phoneticPr fontId="5" type="noConversion"/>
  </si>
  <si>
    <t>단 위 단 가 산 출</t>
    <phoneticPr fontId="5" type="noConversion"/>
  </si>
  <si>
    <t>품셈근거</t>
    <phoneticPr fontId="5" type="noConversion"/>
  </si>
  <si>
    <t>비고</t>
    <phoneticPr fontId="5" type="noConversion"/>
  </si>
  <si>
    <t>결정수량</t>
    <phoneticPr fontId="5" type="noConversion"/>
  </si>
  <si>
    <t>할증</t>
    <phoneticPr fontId="5" type="noConversion"/>
  </si>
  <si>
    <t>산출수량</t>
    <phoneticPr fontId="5" type="noConversion"/>
  </si>
  <si>
    <t>재할%</t>
    <phoneticPr fontId="5" type="noConversion"/>
  </si>
  <si>
    <t>명칭</t>
    <phoneticPr fontId="5" type="noConversion"/>
  </si>
  <si>
    <t>품셈</t>
    <phoneticPr fontId="5" type="noConversion"/>
  </si>
  <si>
    <t>할증%</t>
    <phoneticPr fontId="5" type="noConversion"/>
  </si>
  <si>
    <t>공량</t>
    <phoneticPr fontId="5" type="noConversion"/>
  </si>
  <si>
    <t>단가</t>
    <phoneticPr fontId="5" type="noConversion"/>
  </si>
  <si>
    <t>단위단가</t>
    <phoneticPr fontId="5" type="noConversion"/>
  </si>
  <si>
    <t>단위계</t>
    <phoneticPr fontId="5" type="noConversion"/>
  </si>
  <si>
    <t>전체자재 적용율(%)(공종/일위대가)</t>
    <phoneticPr fontId="5" type="noConversion"/>
  </si>
  <si>
    <t>전체노임 적용율(%)(공종)</t>
    <phoneticPr fontId="5" type="noConversion"/>
  </si>
  <si>
    <t>전체노임 적용율(%)(일위대가)</t>
    <phoneticPr fontId="5" type="noConversion"/>
  </si>
  <si>
    <t>연속견적가로형식</t>
  </si>
  <si>
    <t>금액조정이 안되나요?</t>
    <phoneticPr fontId="5" type="noConversion"/>
  </si>
  <si>
    <t>이지테크에서 변환할 때 2번 옵션을 지정하여 다시 해보세요</t>
    <phoneticPr fontId="5" type="noConversion"/>
  </si>
  <si>
    <t>시트를 삭제할 때 에러가 뜨면 1번 옵션으로 하면 됩니다.</t>
    <phoneticPr fontId="5" type="noConversion"/>
  </si>
  <si>
    <t>2번 옵션으로 변환했을 때에는 결과값이 다를 수 있습니다.</t>
    <phoneticPr fontId="5" type="noConversion"/>
  </si>
  <si>
    <t>1-1.전력간선설비공사</t>
  </si>
  <si>
    <t>1-2.동력설비공사</t>
  </si>
  <si>
    <t>1-3.냉난방설비공사</t>
  </si>
  <si>
    <t>1-4.전등설비공사</t>
  </si>
  <si>
    <t>1-5.전열설비공사</t>
  </si>
  <si>
    <t>1-6.접지및피뢰설비공사</t>
  </si>
  <si>
    <t>1-7.전력TRAY설비공사</t>
  </si>
  <si>
    <t>시설단가</t>
    <phoneticPr fontId="5" type="noConversion"/>
  </si>
  <si>
    <t>거래가격</t>
    <phoneticPr fontId="5" type="noConversion"/>
  </si>
  <si>
    <t>물가정보</t>
    <phoneticPr fontId="5" type="noConversion"/>
  </si>
  <si>
    <t>물가자료</t>
    <phoneticPr fontId="5" type="noConversion"/>
  </si>
  <si>
    <t>조사단가1</t>
    <phoneticPr fontId="5" type="noConversion"/>
  </si>
  <si>
    <t>조사단가2</t>
    <phoneticPr fontId="5" type="noConversion"/>
  </si>
  <si>
    <t>[ 중부지방 세무사회관 신축공사-전기 ] - 단가조사서(1/6단가:2023년03월)</t>
    <phoneticPr fontId="5" type="noConversion"/>
  </si>
  <si>
    <t>3913170620935608</t>
  </si>
  <si>
    <t>강제전선관(노출)</t>
  </si>
  <si>
    <t>아연도 16 mm</t>
  </si>
  <si>
    <t>M</t>
  </si>
  <si>
    <t>1029</t>
  </si>
  <si>
    <t>1-1234</t>
  </si>
  <si>
    <t>1123</t>
  </si>
  <si>
    <t>3913170620935610</t>
  </si>
  <si>
    <t>아연도 28 mm</t>
  </si>
  <si>
    <t>3913170620935611</t>
  </si>
  <si>
    <t>아연도 36 mm</t>
  </si>
  <si>
    <t>3913170620935612</t>
  </si>
  <si>
    <t>아연도 42 mm</t>
  </si>
  <si>
    <t>3913170620935613</t>
  </si>
  <si>
    <t>아연도 54 mm</t>
  </si>
  <si>
    <t>3913170620935615</t>
  </si>
  <si>
    <t>아연도 82 mm</t>
  </si>
  <si>
    <t>3913170620034965</t>
  </si>
  <si>
    <t>경질비닐전선관(노출)</t>
  </si>
  <si>
    <t>HI 16 mm</t>
  </si>
  <si>
    <t>1024</t>
  </si>
  <si>
    <t>1-1236</t>
  </si>
  <si>
    <t>1129</t>
  </si>
  <si>
    <t>3913170610035664</t>
  </si>
  <si>
    <t>합성수지제 가요전선관</t>
  </si>
  <si>
    <t>CD-난연성 16㎜</t>
  </si>
  <si>
    <t>1025</t>
  </si>
  <si>
    <t>1126</t>
  </si>
  <si>
    <t>3913170610035665</t>
  </si>
  <si>
    <t>CD-난연성 22㎜</t>
  </si>
  <si>
    <t>3913170610045637</t>
  </si>
  <si>
    <t>파상형 폴리에틸렌 전선관</t>
  </si>
  <si>
    <t>125㎜</t>
  </si>
  <si>
    <t>1128</t>
  </si>
  <si>
    <t>3913170620174410</t>
  </si>
  <si>
    <t>1종금속제가요전선관</t>
  </si>
  <si>
    <t>16 mm 일반-비방수</t>
  </si>
  <si>
    <t>3913170620174422</t>
  </si>
  <si>
    <t>16 mm 일반-방수</t>
  </si>
  <si>
    <t>3913170620174424</t>
  </si>
  <si>
    <t>28 mm 일반-방수</t>
  </si>
  <si>
    <t>3913170620174425</t>
  </si>
  <si>
    <t>36 mm 일반-방수</t>
  </si>
  <si>
    <t>3913170620174426</t>
  </si>
  <si>
    <t>42 mm 일반-방수</t>
  </si>
  <si>
    <t>3913170620174429</t>
  </si>
  <si>
    <t>82 mm 일반-방수</t>
  </si>
  <si>
    <t>3913170620174434</t>
  </si>
  <si>
    <t>커넥터, 16 mm 일반-비방수</t>
  </si>
  <si>
    <t>개</t>
  </si>
  <si>
    <t>인터넷</t>
  </si>
  <si>
    <t>3913170620174446</t>
  </si>
  <si>
    <t>커넥터, 16 mm 일반-방수</t>
  </si>
  <si>
    <t>3913170620174448</t>
  </si>
  <si>
    <t>커넥터, 28 mm 일반-방수</t>
  </si>
  <si>
    <t>3913170620174449</t>
  </si>
  <si>
    <t>커넥터, 36 mm 일반-방수</t>
  </si>
  <si>
    <t>3913170620174453</t>
  </si>
  <si>
    <t>커넥터, 82 mm 일반-방수</t>
  </si>
  <si>
    <t>3912139920409529</t>
  </si>
  <si>
    <t>발포지수제</t>
  </si>
  <si>
    <t>D150 이하</t>
  </si>
  <si>
    <t>3912139920935638</t>
  </si>
  <si>
    <t>수밀보호테이프</t>
  </si>
  <si>
    <t>3913170820935665</t>
  </si>
  <si>
    <t>관로구방수장치</t>
  </si>
  <si>
    <t>D125</t>
  </si>
  <si>
    <t>조</t>
  </si>
  <si>
    <t>3913170820176475</t>
  </si>
  <si>
    <t>강재전선관용 부품</t>
  </si>
  <si>
    <t>노말밴드, 아연도 28 mm</t>
  </si>
  <si>
    <t>1-1235</t>
  </si>
  <si>
    <t>3913170820176476</t>
  </si>
  <si>
    <t>노말밴드, 아연도 36 mm</t>
  </si>
  <si>
    <t>3913170820176477</t>
  </si>
  <si>
    <t>노말밴드, 아연도 42 mm</t>
  </si>
  <si>
    <t>3913170820176478</t>
  </si>
  <si>
    <t>노말밴드, 아연도 54 mm</t>
  </si>
  <si>
    <t>3913170820176480</t>
  </si>
  <si>
    <t>노말밴드, 아연도 82 mm</t>
  </si>
  <si>
    <t>3912130810035750</t>
  </si>
  <si>
    <t>아우트렛박스</t>
  </si>
  <si>
    <t>8각 54㎜</t>
  </si>
  <si>
    <t>1028</t>
  </si>
  <si>
    <t>1-1239</t>
  </si>
  <si>
    <t>1127</t>
  </si>
  <si>
    <t>3912130810035753</t>
  </si>
  <si>
    <t>중형4각 54㎜</t>
  </si>
  <si>
    <t>3912130610035778</t>
  </si>
  <si>
    <t>스위치박스</t>
  </si>
  <si>
    <t>1 개용 54 mm</t>
  </si>
  <si>
    <t>3912130610035781</t>
  </si>
  <si>
    <t>2 개용 54 mm</t>
  </si>
  <si>
    <t>3912130820174710</t>
  </si>
  <si>
    <t>아우트렛박스 커버</t>
  </si>
  <si>
    <t>커버, 8각, 평형</t>
  </si>
  <si>
    <t>3912130820174713</t>
  </si>
  <si>
    <t>커버, 4각, 평형</t>
  </si>
  <si>
    <t>3912130820174718</t>
  </si>
  <si>
    <t>커버, 4각,2개용S/W (오목)</t>
  </si>
  <si>
    <t>3912130320175919</t>
  </si>
  <si>
    <t>정션 박스</t>
  </si>
  <si>
    <t>100*100*100</t>
  </si>
  <si>
    <t>3912130310035798</t>
  </si>
  <si>
    <t>풀박스</t>
  </si>
  <si>
    <t>150×150×150</t>
  </si>
  <si>
    <t>3912130320174766</t>
  </si>
  <si>
    <t>300×300×150</t>
  </si>
  <si>
    <t>3912130320174770</t>
  </si>
  <si>
    <t>400×400×150</t>
  </si>
  <si>
    <t>3913170910034920</t>
  </si>
  <si>
    <t>레이스웨이</t>
  </si>
  <si>
    <t>BODY, 70 x 40</t>
  </si>
  <si>
    <t>1040</t>
  </si>
  <si>
    <t>1-1238</t>
  </si>
  <si>
    <t>1137</t>
  </si>
  <si>
    <t>3913170910034923</t>
  </si>
  <si>
    <t>COVER, 70 x 40</t>
  </si>
  <si>
    <t>3913170910034926</t>
  </si>
  <si>
    <t>JOINER, 70 x 40</t>
  </si>
  <si>
    <t>3913170910034929</t>
  </si>
  <si>
    <t>END CAP, 70 x 40</t>
  </si>
  <si>
    <t>3913170910034937</t>
  </si>
  <si>
    <t>A형 HANGER, 70 x 40</t>
  </si>
  <si>
    <t>3913170910034945</t>
  </si>
  <si>
    <t>JOINT BOX, 70 x 40</t>
  </si>
  <si>
    <t>3913170910034934</t>
  </si>
  <si>
    <t>기구용금구, 70 x 40</t>
  </si>
  <si>
    <t>3913170920173647</t>
  </si>
  <si>
    <t>JUNC.BOX - 2 방, 70×40</t>
  </si>
  <si>
    <t>3913170420174048</t>
  </si>
  <si>
    <t>케이블트레이</t>
  </si>
  <si>
    <t>STRAIGHT,St W300x100Hx2.3t</t>
  </si>
  <si>
    <t>1035</t>
  </si>
  <si>
    <t>1-1245</t>
  </si>
  <si>
    <t>1134</t>
  </si>
  <si>
    <t>3913170420174050</t>
  </si>
  <si>
    <t>STRAIGHT,St W600x100Hx2.3t</t>
  </si>
  <si>
    <t>3913170520175050</t>
  </si>
  <si>
    <t>케이블트레이부속품</t>
  </si>
  <si>
    <t>H. ELBOW, St,W300x100Hx2.3t</t>
  </si>
  <si>
    <t>3913170520175064</t>
  </si>
  <si>
    <t>V. ELBOW, St,W300x100Hx2.3t</t>
  </si>
  <si>
    <t>3913170520175078</t>
  </si>
  <si>
    <t>H. TEE, St, W300x100Hx2.3t</t>
  </si>
  <si>
    <t>3913170520175118</t>
  </si>
  <si>
    <t>JOINT CONNEC.아연도100Hx2.3</t>
  </si>
  <si>
    <t>3913170520175120</t>
  </si>
  <si>
    <t>SHANK BOLT &amp; NUT, 아연도</t>
  </si>
  <si>
    <t>3913170520175123</t>
  </si>
  <si>
    <t>BONDING JUMPER, 25㎟</t>
  </si>
  <si>
    <t>1138</t>
  </si>
  <si>
    <t>3913170520175124</t>
  </si>
  <si>
    <t>BONDING JUMPER, 35㎟</t>
  </si>
  <si>
    <t>3913170520935624</t>
  </si>
  <si>
    <t>RAIL CLAMP</t>
  </si>
  <si>
    <t>3913170520175125</t>
  </si>
  <si>
    <t>HOLD DOWN CLAMP, 아연도</t>
  </si>
  <si>
    <t>3913170520175126</t>
  </si>
  <si>
    <t>찬넬스프링 너트, 아연도</t>
  </si>
  <si>
    <t>3913170520175128</t>
  </si>
  <si>
    <t>U CHANNEL, 41x41x2.6t</t>
  </si>
  <si>
    <t>3913170420175333</t>
  </si>
  <si>
    <t>덕트형 케이블트레이</t>
  </si>
  <si>
    <t>DUCT, W 300 x H 100</t>
  </si>
  <si>
    <t>3913170520175443</t>
  </si>
  <si>
    <t>덕트형 케이블트레이부속</t>
  </si>
  <si>
    <t>HOR. ELBOW, W 300</t>
  </si>
  <si>
    <t>3913170520175450</t>
  </si>
  <si>
    <t>VER. ELBOW, W 300</t>
  </si>
  <si>
    <t>3913170520475413</t>
  </si>
  <si>
    <t>COVER, W 300</t>
  </si>
  <si>
    <t>3913170810036336</t>
  </si>
  <si>
    <t>파이프크램프, 28 C</t>
  </si>
  <si>
    <t>3913170810036337</t>
  </si>
  <si>
    <t>파이프크램프, 36 C</t>
  </si>
  <si>
    <t>3913170810036341</t>
  </si>
  <si>
    <t>파이프크램프, 82 C</t>
  </si>
  <si>
    <t>3913170810036357</t>
  </si>
  <si>
    <t>파이프행거, 16 C</t>
  </si>
  <si>
    <t>3913170810036359</t>
  </si>
  <si>
    <t>파이프행거, 28 C</t>
  </si>
  <si>
    <t>3913170810036360</t>
  </si>
  <si>
    <t>파이프행거, 36 C</t>
  </si>
  <si>
    <t>3913170810036361</t>
  </si>
  <si>
    <t>파이프행거, 42 C</t>
  </si>
  <si>
    <t>3913170810036362</t>
  </si>
  <si>
    <t>파이프행거, 54 C</t>
  </si>
  <si>
    <t>3913170810036364</t>
  </si>
  <si>
    <t>파이프행거, 82 C</t>
  </si>
  <si>
    <t>3116210220135750</t>
  </si>
  <si>
    <t>셋트앵커</t>
  </si>
  <si>
    <t>M25×L250mm</t>
  </si>
  <si>
    <t>3116210220135769</t>
  </si>
  <si>
    <t>스트롱앵커</t>
  </si>
  <si>
    <t>3/8</t>
  </si>
  <si>
    <t>1-48</t>
  </si>
  <si>
    <t>3116169820135160</t>
  </si>
  <si>
    <t>행거볼트</t>
  </si>
  <si>
    <t>M10×1000㎜</t>
  </si>
  <si>
    <t>1-43</t>
  </si>
  <si>
    <t>2612162922076727</t>
  </si>
  <si>
    <t>450/750V 내열비닐절연전선</t>
  </si>
  <si>
    <t>HFIX 1.78mm(2.5㎟)</t>
  </si>
  <si>
    <t>993</t>
  </si>
  <si>
    <t>1-1197</t>
  </si>
  <si>
    <t>1098</t>
  </si>
  <si>
    <t>2612162922076728</t>
  </si>
  <si>
    <t>HFIX 2.25mm(4㎟)</t>
  </si>
  <si>
    <t>2612152420683696</t>
  </si>
  <si>
    <t>접지용비닐절연전선(F-GV)</t>
  </si>
  <si>
    <t>4㎟</t>
  </si>
  <si>
    <t>994</t>
  </si>
  <si>
    <t>1099</t>
  </si>
  <si>
    <t>2612152420683697</t>
  </si>
  <si>
    <t>6㎟</t>
  </si>
  <si>
    <t>2612152420683698</t>
  </si>
  <si>
    <t>10㎟</t>
  </si>
  <si>
    <t>2612152420683699</t>
  </si>
  <si>
    <t>16㎟</t>
  </si>
  <si>
    <t>2612152420683701</t>
  </si>
  <si>
    <t>35㎟</t>
  </si>
  <si>
    <t>2612152420683702</t>
  </si>
  <si>
    <t>50㎟</t>
  </si>
  <si>
    <t>2612152420683705</t>
  </si>
  <si>
    <t>120㎟</t>
  </si>
  <si>
    <t>2612162920683889</t>
  </si>
  <si>
    <t>폴리에틸렌 난연케이블</t>
  </si>
  <si>
    <t>0.6/1kv F-CV 1C×50㎟</t>
  </si>
  <si>
    <t>1-1201</t>
  </si>
  <si>
    <t>2612162920683893</t>
  </si>
  <si>
    <t>0.6/1kv F-CV 1C×150㎟</t>
  </si>
  <si>
    <t>2612162920683905</t>
  </si>
  <si>
    <t>0.6/1kv F-CV 2C×10㎟</t>
  </si>
  <si>
    <t>2612162920683906</t>
  </si>
  <si>
    <t>0.6/1kv F-CV 2C×16㎟</t>
  </si>
  <si>
    <t>2612162920683922</t>
  </si>
  <si>
    <t>0.6/1kv F-CV 3C×4㎟</t>
  </si>
  <si>
    <t>2612162920683944</t>
  </si>
  <si>
    <t>0.6/1kv F-CV 4C×4㎟</t>
  </si>
  <si>
    <t>2612162920683945</t>
  </si>
  <si>
    <t>0.6/1kv F-CV 4C×6㎟</t>
  </si>
  <si>
    <t>2612162920683946</t>
  </si>
  <si>
    <t>0.6/1kv F-CV 4C×10㎟</t>
  </si>
  <si>
    <t>2612162920683947</t>
  </si>
  <si>
    <t>0.6/1kv F-CV 4C×16㎟</t>
  </si>
  <si>
    <t>2612162920683948</t>
  </si>
  <si>
    <t>0.6/1kv F-CV 4C×25㎟</t>
  </si>
  <si>
    <t>2612164020683999</t>
  </si>
  <si>
    <t>소방용내화전선(F-FR-8)</t>
  </si>
  <si>
    <t>1C×70㎟</t>
  </si>
  <si>
    <t>998</t>
  </si>
  <si>
    <t>1-1205</t>
  </si>
  <si>
    <t>1102</t>
  </si>
  <si>
    <t>2612164020684000</t>
  </si>
  <si>
    <t>1C×95㎟</t>
  </si>
  <si>
    <t>2612164020684013</t>
  </si>
  <si>
    <t>2C×4㎟</t>
  </si>
  <si>
    <t>2612164020684033</t>
  </si>
  <si>
    <t>3C×6㎟</t>
  </si>
  <si>
    <t>2612160320684231</t>
  </si>
  <si>
    <t>난연제어케이블</t>
  </si>
  <si>
    <t>F-CVV 3Cx2.5㎟</t>
  </si>
  <si>
    <t>995</t>
  </si>
  <si>
    <t>1-1204</t>
  </si>
  <si>
    <t>1100</t>
  </si>
  <si>
    <t>3912998720170517</t>
  </si>
  <si>
    <t>매입스위치</t>
  </si>
  <si>
    <t>250V 1로1구</t>
  </si>
  <si>
    <t>1-1312</t>
  </si>
  <si>
    <t>3912998720170518</t>
  </si>
  <si>
    <t>250V 1로2구</t>
  </si>
  <si>
    <t>3912998720170519</t>
  </si>
  <si>
    <t>250V 1로3구</t>
  </si>
  <si>
    <t>3912998720170520</t>
  </si>
  <si>
    <t>250V 1로4구</t>
  </si>
  <si>
    <t>3912998720170521</t>
  </si>
  <si>
    <t>250V 1로5구</t>
  </si>
  <si>
    <t>3912998720000010</t>
  </si>
  <si>
    <t>일괄소등 스위치</t>
  </si>
  <si>
    <t>250V 16A</t>
  </si>
  <si>
    <t>3912140620170849</t>
  </si>
  <si>
    <t>콘센트</t>
  </si>
  <si>
    <t>매입-접지형, 250V 1구</t>
  </si>
  <si>
    <t>1228</t>
  </si>
  <si>
    <t>3912140620170850</t>
  </si>
  <si>
    <t>매입-접지형, 250V 2구</t>
  </si>
  <si>
    <t>3912140620170848</t>
  </si>
  <si>
    <t>대기전력차단콘센트</t>
  </si>
  <si>
    <t>매입형, 250V 3구</t>
  </si>
  <si>
    <t>3912140621030228</t>
  </si>
  <si>
    <t>방우콘센트</t>
  </si>
  <si>
    <t>4619160120097366</t>
  </si>
  <si>
    <t>방화충진재(Fire Stop)</t>
  </si>
  <si>
    <t>비중 1.05</t>
  </si>
  <si>
    <t>㎘</t>
  </si>
  <si>
    <t>987</t>
  </si>
  <si>
    <t>3912161310034847</t>
  </si>
  <si>
    <t>접지봉</t>
  </si>
  <si>
    <t>18Φ×2400 mm</t>
  </si>
  <si>
    <t>1-1307</t>
  </si>
  <si>
    <t>1222</t>
  </si>
  <si>
    <t>3912169720173983</t>
  </si>
  <si>
    <t>접지첨가제</t>
  </si>
  <si>
    <t>접지저항저감제,아스판엠,10Kg</t>
  </si>
  <si>
    <t>3912143210033799</t>
  </si>
  <si>
    <t>러그단자</t>
  </si>
  <si>
    <t>동관단자 2 HOLE 50 ㎟</t>
  </si>
  <si>
    <t>1019</t>
  </si>
  <si>
    <t>1-1231</t>
  </si>
  <si>
    <t>1118</t>
  </si>
  <si>
    <t>3912143210033800</t>
  </si>
  <si>
    <t>동관단자 2 HOLE 95 ㎟</t>
  </si>
  <si>
    <t>3912143210033801</t>
  </si>
  <si>
    <t>동관단자 2 HOLE 150 ㎟</t>
  </si>
  <si>
    <t>3912143221650911</t>
  </si>
  <si>
    <t>압착단자</t>
  </si>
  <si>
    <t>R형동선 나압착 16 ㎟</t>
  </si>
  <si>
    <t>3912143221650912</t>
  </si>
  <si>
    <t>R형동선 나압착 25 ㎟</t>
  </si>
  <si>
    <t>3912141320170954</t>
  </si>
  <si>
    <t>볼트형콘넥터</t>
  </si>
  <si>
    <t>접지선서비스, 22-38 ㎟</t>
  </si>
  <si>
    <t>3010220420289162</t>
  </si>
  <si>
    <t>열연강판</t>
  </si>
  <si>
    <t>6t</t>
  </si>
  <si>
    <t>kg</t>
  </si>
  <si>
    <t>1-14</t>
  </si>
  <si>
    <t>3010150420165123</t>
  </si>
  <si>
    <t>ㄷ형강</t>
  </si>
  <si>
    <t>75x40x4T</t>
  </si>
  <si>
    <t>1-6</t>
  </si>
  <si>
    <t>3116162010023390</t>
  </si>
  <si>
    <t>6각볼트</t>
  </si>
  <si>
    <t>3/8,M10</t>
  </si>
  <si>
    <t>1-41</t>
  </si>
  <si>
    <t>3116172710024976</t>
  </si>
  <si>
    <t>6각너트</t>
  </si>
  <si>
    <t>M10</t>
  </si>
  <si>
    <t>3116172710023970</t>
  </si>
  <si>
    <t>EA</t>
  </si>
  <si>
    <t>3116181120136195</t>
  </si>
  <si>
    <t>스프링와샤</t>
  </si>
  <si>
    <t>D10</t>
  </si>
  <si>
    <t>391115ZZ701Z0001</t>
  </si>
  <si>
    <t>ELB BOX</t>
  </si>
  <si>
    <t>2P 30/20AT</t>
  </si>
  <si>
    <t>391115ZZ701Z0002</t>
  </si>
  <si>
    <t>등기구타공</t>
  </si>
  <si>
    <t>다운라이트</t>
  </si>
  <si>
    <t>391115ZZ701Z0003</t>
  </si>
  <si>
    <t>분전반</t>
  </si>
  <si>
    <t>L-1-1</t>
  </si>
  <si>
    <t>베스텍</t>
  </si>
  <si>
    <t>391115ZZ701Z0004</t>
  </si>
  <si>
    <t>L-1/L-1A</t>
  </si>
  <si>
    <t>391115ZZ701Z0005</t>
  </si>
  <si>
    <t>L-2-1</t>
  </si>
  <si>
    <t>391115ZZ701Z0006</t>
  </si>
  <si>
    <t>L-2..4/L-2A..4A</t>
  </si>
  <si>
    <t>391115ZZ701Z0007</t>
  </si>
  <si>
    <t>L-3-1</t>
  </si>
  <si>
    <t>391115ZZ701Z0008</t>
  </si>
  <si>
    <t>L-4-1</t>
  </si>
  <si>
    <t>391115ZZ701Z0009</t>
  </si>
  <si>
    <t>L-5-1</t>
  </si>
  <si>
    <t>391115ZZ701Z0010</t>
  </si>
  <si>
    <t>L-5/L-5A</t>
  </si>
  <si>
    <t>391115ZZ701Z0011</t>
  </si>
  <si>
    <t>L-B2</t>
  </si>
  <si>
    <t>391115ZZ701Z0012</t>
  </si>
  <si>
    <t>L-M</t>
  </si>
  <si>
    <t>391115ZZ701Z0013</t>
  </si>
  <si>
    <t>P-F</t>
  </si>
  <si>
    <t>391115ZZ701Z0014</t>
  </si>
  <si>
    <t>P-P</t>
  </si>
  <si>
    <t>391115ZZ701Z0015</t>
  </si>
  <si>
    <t>시스템박스</t>
  </si>
  <si>
    <t>대기전력</t>
  </si>
  <si>
    <t>391115ZZ701Z0016</t>
  </si>
  <si>
    <t>접지 시스템</t>
  </si>
  <si>
    <t>티지오</t>
  </si>
  <si>
    <t>391115ZZ701Z0017</t>
  </si>
  <si>
    <t>조명기구 TYPE-LA</t>
  </si>
  <si>
    <t>매입 LED 40W</t>
  </si>
  <si>
    <t>썬레이</t>
  </si>
  <si>
    <t>391115ZZ701Z0018</t>
  </si>
  <si>
    <t>조명기구 TYPE-LB</t>
  </si>
  <si>
    <t>P/P LED 40W</t>
  </si>
  <si>
    <t>391115ZZ701Z0019</t>
  </si>
  <si>
    <t>조명기구 TYPE-LC</t>
  </si>
  <si>
    <t>R/W LED 40W</t>
  </si>
  <si>
    <t>391115ZZ701Z0020</t>
  </si>
  <si>
    <t>조명기구 TYPE-LD</t>
  </si>
  <si>
    <t>센서직부 LED 15W</t>
  </si>
  <si>
    <t>391115ZZ701Z0021</t>
  </si>
  <si>
    <t>조명기구 TYPE-LE</t>
  </si>
  <si>
    <t>램프등 LED 40W</t>
  </si>
  <si>
    <t>391115ZZ701Z0022</t>
  </si>
  <si>
    <t>조명기구 TYPE-LF</t>
  </si>
  <si>
    <t>D/L LED 15W</t>
  </si>
  <si>
    <t>391115ZZ701Z0023</t>
  </si>
  <si>
    <t>조명기구 TYPE-LG</t>
  </si>
  <si>
    <t>망벽부 LED 8W</t>
  </si>
  <si>
    <t>391115ZZ701Z0027</t>
  </si>
  <si>
    <t>피뢰 시스템</t>
  </si>
  <si>
    <t>ECA565826042</t>
  </si>
  <si>
    <t>기계터파기</t>
  </si>
  <si>
    <t>보통토사(0.6㎥)</t>
  </si>
  <si>
    <t>㎥</t>
  </si>
  <si>
    <t>경비</t>
  </si>
  <si>
    <t>재료</t>
  </si>
  <si>
    <t>노무</t>
  </si>
  <si>
    <t>ECA565826051</t>
  </si>
  <si>
    <t>기계되메우기</t>
  </si>
  <si>
    <t>L001010101000075</t>
  </si>
  <si>
    <t>노 무 비</t>
  </si>
  <si>
    <t>내선전공</t>
  </si>
  <si>
    <t>인</t>
  </si>
  <si>
    <t>L001010101000078</t>
  </si>
  <si>
    <t>저압케이블전공</t>
  </si>
  <si>
    <t>L001010101000076</t>
  </si>
  <si>
    <t>특고압케이블전공</t>
  </si>
  <si>
    <t>L001010101000081</t>
  </si>
  <si>
    <t>배전전공</t>
  </si>
  <si>
    <t>L001010101000002</t>
  </si>
  <si>
    <t>보통인부</t>
  </si>
  <si>
    <t>183</t>
  </si>
  <si>
    <t>[ 중부지방 세무사회관 신축공사-전기 ] - 합산자재목록</t>
  </si>
  <si>
    <t>59750337011</t>
  </si>
  <si>
    <t>59750337013</t>
  </si>
  <si>
    <t>59750337014</t>
  </si>
  <si>
    <t>59750337015</t>
  </si>
  <si>
    <t>59750337016</t>
  </si>
  <si>
    <t>59750337018</t>
  </si>
  <si>
    <t>59751467022</t>
  </si>
  <si>
    <t>59753097002</t>
  </si>
  <si>
    <t>59753097003</t>
  </si>
  <si>
    <t>59753178007</t>
  </si>
  <si>
    <t>59753017003</t>
  </si>
  <si>
    <t>59753017023</t>
  </si>
  <si>
    <t>59753017025</t>
  </si>
  <si>
    <t>59753017026</t>
  </si>
  <si>
    <t>59753017027</t>
  </si>
  <si>
    <t>59753017030</t>
  </si>
  <si>
    <t>59753017043</t>
  </si>
  <si>
    <t>59753017063</t>
  </si>
  <si>
    <t>59753017065</t>
  </si>
  <si>
    <t>59753017066</t>
  </si>
  <si>
    <t>59753017070</t>
  </si>
  <si>
    <t>59754887003</t>
  </si>
  <si>
    <t>59754887006</t>
  </si>
  <si>
    <t>59754877205</t>
  </si>
  <si>
    <t>59759017061</t>
  </si>
  <si>
    <t>59759017062</t>
  </si>
  <si>
    <t>59759017063</t>
  </si>
  <si>
    <t>59759017064</t>
  </si>
  <si>
    <t>59759017066</t>
  </si>
  <si>
    <t>59753767011</t>
  </si>
  <si>
    <t>59753767041</t>
  </si>
  <si>
    <t>59753777102</t>
  </si>
  <si>
    <t>59753777111</t>
  </si>
  <si>
    <t>59753767201</t>
  </si>
  <si>
    <t>59753767231</t>
  </si>
  <si>
    <t>59753767281</t>
  </si>
  <si>
    <t>MM300040298</t>
  </si>
  <si>
    <t>59753857041</t>
  </si>
  <si>
    <t>59753857121</t>
  </si>
  <si>
    <t>59753857161</t>
  </si>
  <si>
    <t>59750897011</t>
  </si>
  <si>
    <t>59750897041</t>
  </si>
  <si>
    <t>59750897071</t>
  </si>
  <si>
    <t>59750897101</t>
  </si>
  <si>
    <t>59750897181</t>
  </si>
  <si>
    <t>59750897291</t>
  </si>
  <si>
    <t>59750897151</t>
  </si>
  <si>
    <t>59750897321</t>
  </si>
  <si>
    <t>59751817222</t>
  </si>
  <si>
    <t>59751817241</t>
  </si>
  <si>
    <t>59754967011</t>
  </si>
  <si>
    <t>59754967111</t>
  </si>
  <si>
    <t>59754967207</t>
  </si>
  <si>
    <t>59754967501</t>
  </si>
  <si>
    <t>59754967521</t>
  </si>
  <si>
    <t>59754967551</t>
  </si>
  <si>
    <t>59754967561</t>
  </si>
  <si>
    <t>59754967572</t>
  </si>
  <si>
    <t>59754967571</t>
  </si>
  <si>
    <t>59754967581</t>
  </si>
  <si>
    <t>59754967601</t>
  </si>
  <si>
    <t>59754977021</t>
  </si>
  <si>
    <t>59754987021</t>
  </si>
  <si>
    <t>59754987121</t>
  </si>
  <si>
    <t>59755087421</t>
  </si>
  <si>
    <t>59759017053</t>
  </si>
  <si>
    <t>59759017054</t>
  </si>
  <si>
    <t>59759017058</t>
  </si>
  <si>
    <t>59759017111</t>
  </si>
  <si>
    <t>59759017113</t>
  </si>
  <si>
    <t>59759017114</t>
  </si>
  <si>
    <t>59759017115</t>
  </si>
  <si>
    <t>59759017116</t>
  </si>
  <si>
    <t>59759017118</t>
  </si>
  <si>
    <t>53060707015</t>
  </si>
  <si>
    <t>53060807001</t>
  </si>
  <si>
    <t>53060327011</t>
  </si>
  <si>
    <t>MM481669624</t>
  </si>
  <si>
    <t>E1450667003</t>
  </si>
  <si>
    <t>E1450927202</t>
  </si>
  <si>
    <t>E1450927203</t>
  </si>
  <si>
    <t>E1450927204</t>
  </si>
  <si>
    <t>E1450927205</t>
  </si>
  <si>
    <t>E1450927208</t>
  </si>
  <si>
    <t>E1450927209</t>
  </si>
  <si>
    <t>E1450927213</t>
  </si>
  <si>
    <t>E1450287509</t>
  </si>
  <si>
    <t>E1450287514</t>
  </si>
  <si>
    <t>E1450287524</t>
  </si>
  <si>
    <t>E1450287525</t>
  </si>
  <si>
    <t>E1450287539</t>
  </si>
  <si>
    <t>E1450287562</t>
  </si>
  <si>
    <t>E1450287563</t>
  </si>
  <si>
    <t>E1450287564</t>
  </si>
  <si>
    <t>E1450287565</t>
  </si>
  <si>
    <t>E1450287566</t>
  </si>
  <si>
    <t>E1450137111</t>
  </si>
  <si>
    <t>E1450137112</t>
  </si>
  <si>
    <t>E1450137202</t>
  </si>
  <si>
    <t>E1450137303</t>
  </si>
  <si>
    <t>E1450358045</t>
  </si>
  <si>
    <t>59301517001</t>
  </si>
  <si>
    <t>59301517002</t>
  </si>
  <si>
    <t>59301517003</t>
  </si>
  <si>
    <t>59301517004</t>
  </si>
  <si>
    <t>59301517005</t>
  </si>
  <si>
    <t>MM775587175</t>
  </si>
  <si>
    <t>59350317205</t>
  </si>
  <si>
    <t>59350317206</t>
  </si>
  <si>
    <t>59350317224</t>
  </si>
  <si>
    <t>59350317208</t>
  </si>
  <si>
    <t>MM577833865</t>
  </si>
  <si>
    <t>59750427105</t>
  </si>
  <si>
    <t>59751777101</t>
  </si>
  <si>
    <t>E9400177025</t>
  </si>
  <si>
    <t>E9400177027</t>
  </si>
  <si>
    <t>E9400177028</t>
  </si>
  <si>
    <t>E9400267006</t>
  </si>
  <si>
    <t>E9400267007</t>
  </si>
  <si>
    <t>59400077202</t>
  </si>
  <si>
    <t>95150607001</t>
  </si>
  <si>
    <t>95200027092</t>
  </si>
  <si>
    <t>53060027000</t>
  </si>
  <si>
    <t>53100027003</t>
  </si>
  <si>
    <t>53100028501</t>
  </si>
  <si>
    <t>52100327001</t>
  </si>
  <si>
    <t>MM958499860</t>
  </si>
  <si>
    <t>MM897581507</t>
  </si>
  <si>
    <t>MM958499864</t>
  </si>
  <si>
    <t>MM958499865</t>
  </si>
  <si>
    <t>MM958499866</t>
  </si>
  <si>
    <t>MM958499867</t>
  </si>
  <si>
    <t>MM958499868</t>
  </si>
  <si>
    <t>MM958499869</t>
  </si>
  <si>
    <t>MM958499870</t>
  </si>
  <si>
    <t>MM958499871</t>
  </si>
  <si>
    <t>MM958499872</t>
  </si>
  <si>
    <t>MM958499873</t>
  </si>
  <si>
    <t>MM958499874</t>
  </si>
  <si>
    <t>MM958499875</t>
  </si>
  <si>
    <t>MM958499876</t>
  </si>
  <si>
    <t>MM958504193</t>
  </si>
  <si>
    <t>MM958499878</t>
  </si>
  <si>
    <t>MM958499879</t>
  </si>
  <si>
    <t>MM958499880</t>
  </si>
  <si>
    <t>MM958499881</t>
  </si>
  <si>
    <t>MM958499882</t>
  </si>
  <si>
    <t>MM958499883</t>
  </si>
  <si>
    <t>MM958499884</t>
  </si>
  <si>
    <t>MM958504201</t>
  </si>
  <si>
    <t>CA565826042</t>
  </si>
  <si>
    <t>종합적산665</t>
  </si>
  <si>
    <t>CA565826051</t>
  </si>
  <si>
    <t>56900017016</t>
  </si>
  <si>
    <t>56900017076</t>
  </si>
  <si>
    <t>56900017117</t>
  </si>
  <si>
    <t>56900017031</t>
  </si>
  <si>
    <t>56900017041</t>
  </si>
  <si>
    <t>185</t>
  </si>
  <si>
    <t>[ 중부지방 세무사회관 신축공사-전기 ] - 일위노임 산출근거(2023년상반기노임)</t>
    <phoneticPr fontId="5" type="noConversion"/>
  </si>
  <si>
    <t>내선전공</t>
    <phoneticPr fontId="5" type="noConversion"/>
  </si>
  <si>
    <t>특고압케이블전공</t>
    <phoneticPr fontId="5" type="noConversion"/>
  </si>
  <si>
    <t>보통인부</t>
    <phoneticPr fontId="5" type="noConversion"/>
  </si>
  <si>
    <t>800</t>
  </si>
  <si>
    <t>전기5-29</t>
  </si>
  <si>
    <t>노임계</t>
  </si>
  <si>
    <t>전기3-38</t>
  </si>
  <si>
    <t>391115ZZ701Z0024</t>
  </si>
  <si>
    <t>품셈 산출근거</t>
  </si>
  <si>
    <t>식</t>
  </si>
  <si>
    <t>전기2-18</t>
  </si>
  <si>
    <t>391115ZZ701Z0026</t>
  </si>
  <si>
    <t>인력터파기 보통토사 0-1M</t>
  </si>
  <si>
    <t>토목3-1-3-1</t>
  </si>
  <si>
    <t>391115ZZ701Z0025</t>
  </si>
  <si>
    <t>인력되메우기 보통토사 0-1M</t>
  </si>
  <si>
    <t>[ EAA110110000 ] 파이프행가  16 C [식]</t>
  </si>
  <si>
    <t>공종줄</t>
    <phoneticPr fontId="5" type="noConversion"/>
  </si>
  <si>
    <t>[ EAA110130000 ] 파이프행가  28 C [식]</t>
  </si>
  <si>
    <t>[ EAA110140000 ] 파이프행가  36 C [식]</t>
  </si>
  <si>
    <t>[ EAA110150000 ] 파이프행가  42 C [식]</t>
  </si>
  <si>
    <t>공종줄</t>
    <phoneticPr fontId="5" type="noConversion"/>
  </si>
  <si>
    <t>[ EAA110160000 ] 파이프행가  54 C [식]</t>
  </si>
  <si>
    <t>[ EAA110180000 ] 파이프행가  82 C [식]</t>
  </si>
  <si>
    <t>[ EAA110430000 ] 케이블트레이지지대  W300-1단 [식]</t>
  </si>
  <si>
    <t>[ EAA110670000 ] EPS SUPPORT  W600-1단 [식]</t>
  </si>
  <si>
    <t>[ EAA110760000 ] RACE WAY 행거  70x40 [식]</t>
  </si>
  <si>
    <t>[ EAA110830000 ] 동력배관지지가대  28C [식]</t>
  </si>
  <si>
    <t>[ EAA110840000 ] 동력배관지지가대  36C [식]</t>
  </si>
  <si>
    <t>[ EAA110880000 ] 동력배관지지가대  82C [식]</t>
  </si>
  <si>
    <t>[ EAD110120000 ] 접지공사  3종 [식]</t>
  </si>
  <si>
    <t>[ EAF110160000 ] 관로구방수  D125 [식]</t>
  </si>
  <si>
    <t>[ ABB111100000 ] 인력터파기  보통토사0-1m [㎥_]</t>
  </si>
  <si>
    <t>[ ABD100001000 ] 인력되메우기  보통토사0-1m [㎥_]</t>
  </si>
  <si>
    <t>81</t>
  </si>
  <si>
    <t>[ 중부지방 세무사회관 신축공사-전기 ] - 일위대가목차</t>
    <phoneticPr fontId="5" type="noConversion"/>
  </si>
  <si>
    <t>56930220020</t>
  </si>
  <si>
    <t>ABB103200000</t>
  </si>
  <si>
    <t>터파기(기계80%,인력20%)</t>
  </si>
  <si>
    <t>보통토사</t>
  </si>
  <si>
    <t>56930220052</t>
  </si>
  <si>
    <t>ABB104200000</t>
  </si>
  <si>
    <t>되메우기(기계80%,인력20%)</t>
  </si>
  <si>
    <t>56950120016</t>
  </si>
  <si>
    <t>EAA110110000</t>
  </si>
  <si>
    <t>파이프행가</t>
  </si>
  <si>
    <t>16 C</t>
  </si>
  <si>
    <t>56950120028</t>
  </si>
  <si>
    <t>EAA110130000</t>
  </si>
  <si>
    <t>28 C</t>
  </si>
  <si>
    <t>56950120036</t>
  </si>
  <si>
    <t>EAA110140000</t>
  </si>
  <si>
    <t>36 C</t>
  </si>
  <si>
    <t>56950120042</t>
  </si>
  <si>
    <t>EAA110150000</t>
  </si>
  <si>
    <t>42 C</t>
  </si>
  <si>
    <t>56950120054</t>
  </si>
  <si>
    <t>EAA110160000</t>
  </si>
  <si>
    <t>54 C</t>
  </si>
  <si>
    <t>56950120082</t>
  </si>
  <si>
    <t>EAA110180000</t>
  </si>
  <si>
    <t>82 C</t>
  </si>
  <si>
    <t>56950160300</t>
  </si>
  <si>
    <t>EAA110430000</t>
  </si>
  <si>
    <t>케이블트레이지지대</t>
  </si>
  <si>
    <t>W300-1단</t>
  </si>
  <si>
    <t>56950170117</t>
  </si>
  <si>
    <t>EAA110670000</t>
  </si>
  <si>
    <t>EPS SUPPORT</t>
  </si>
  <si>
    <t>W600-1단</t>
  </si>
  <si>
    <t>56950170142</t>
  </si>
  <si>
    <t>EAA110760000</t>
  </si>
  <si>
    <t>RACE WAY 행거</t>
  </si>
  <si>
    <t>70x40</t>
  </si>
  <si>
    <t>56950180028</t>
  </si>
  <si>
    <t>EAA110830000</t>
  </si>
  <si>
    <t>동력배관지지가대</t>
  </si>
  <si>
    <t>28C</t>
  </si>
  <si>
    <t>56950180036</t>
  </si>
  <si>
    <t>EAA110840000</t>
  </si>
  <si>
    <t>36C</t>
  </si>
  <si>
    <t>56950180082</t>
  </si>
  <si>
    <t>EAA110880000</t>
  </si>
  <si>
    <t>82C</t>
  </si>
  <si>
    <t>56950220300</t>
  </si>
  <si>
    <t>EAD110120000</t>
  </si>
  <si>
    <t>접지공사</t>
  </si>
  <si>
    <t>3종</t>
  </si>
  <si>
    <t>56950240125</t>
  </si>
  <si>
    <t>EAF110160000</t>
  </si>
  <si>
    <t>관로구방수</t>
  </si>
  <si>
    <t>56930210010</t>
  </si>
  <si>
    <t>ABB111100000</t>
  </si>
  <si>
    <t>인력터파기</t>
  </si>
  <si>
    <t>보통토사0-1m</t>
  </si>
  <si>
    <t>㎥_</t>
  </si>
  <si>
    <t>56930210021</t>
  </si>
  <si>
    <t>ABD100001000</t>
  </si>
  <si>
    <t>인력되메우기</t>
  </si>
  <si>
    <t>29</t>
  </si>
  <si>
    <t>[ 중부지방 세무사회관 신축공사-전기 ] - 일위대가표</t>
    <phoneticPr fontId="5" type="noConversion"/>
  </si>
  <si>
    <t>ILD</t>
  </si>
  <si>
    <t>ild</t>
  </si>
  <si>
    <t>합계줄</t>
  </si>
  <si>
    <t>( 합       계 )</t>
  </si>
  <si>
    <t>A0300000000</t>
  </si>
  <si>
    <t>RENT000000000006</t>
  </si>
  <si>
    <t>[ 공 구 손 료 ]</t>
  </si>
  <si>
    <t>A0100000000</t>
  </si>
  <si>
    <t>RENT000000000003</t>
  </si>
  <si>
    <t>[ 소모 잡자재 ]</t>
  </si>
  <si>
    <t>전선, 전선관의 2 %</t>
  </si>
  <si>
    <t>[ABB103200000] 터파기(기계80%,인력20%)  보통토사 [㎥]</t>
  </si>
  <si>
    <t>56930220020</t>
    <phoneticPr fontId="5" type="noConversion"/>
  </si>
  <si>
    <t>일목줄</t>
    <phoneticPr fontId="5" type="noConversion"/>
  </si>
  <si>
    <t>ABB103200000</t>
    <phoneticPr fontId="5" type="noConversion"/>
  </si>
  <si>
    <t>[ABB104200000] 되메우기(기계80%,인력20%)  보통토사 [㎥]</t>
  </si>
  <si>
    <t>56930220052</t>
    <phoneticPr fontId="5" type="noConversion"/>
  </si>
  <si>
    <t>ABB104200000</t>
    <phoneticPr fontId="5" type="noConversion"/>
  </si>
  <si>
    <t>[EAA110110000] 파이프행가  16 C [식]</t>
  </si>
  <si>
    <t>56950120016</t>
    <phoneticPr fontId="5" type="noConversion"/>
  </si>
  <si>
    <t>일목줄</t>
    <phoneticPr fontId="5" type="noConversion"/>
  </si>
  <si>
    <t>EAA110110000</t>
    <phoneticPr fontId="5" type="noConversion"/>
  </si>
  <si>
    <t>[EAA110130000] 파이프행가  28 C [식]</t>
  </si>
  <si>
    <t>56950120028</t>
    <phoneticPr fontId="5" type="noConversion"/>
  </si>
  <si>
    <t>EAA110130000</t>
    <phoneticPr fontId="5" type="noConversion"/>
  </si>
  <si>
    <t>[EAA110140000] 파이프행가  36 C [식]</t>
  </si>
  <si>
    <t>56950120036</t>
    <phoneticPr fontId="5" type="noConversion"/>
  </si>
  <si>
    <t>EAA110140000</t>
    <phoneticPr fontId="5" type="noConversion"/>
  </si>
  <si>
    <t>[EAA110150000] 파이프행가  42 C [식]</t>
  </si>
  <si>
    <t>56950120042</t>
    <phoneticPr fontId="5" type="noConversion"/>
  </si>
  <si>
    <t>일목줄</t>
    <phoneticPr fontId="5" type="noConversion"/>
  </si>
  <si>
    <t>EAA110150000</t>
    <phoneticPr fontId="5" type="noConversion"/>
  </si>
  <si>
    <t>[EAA110160000] 파이프행가  54 C [식]</t>
  </si>
  <si>
    <t>56950120054</t>
    <phoneticPr fontId="5" type="noConversion"/>
  </si>
  <si>
    <t>EAA110160000</t>
    <phoneticPr fontId="5" type="noConversion"/>
  </si>
  <si>
    <t>[EAA110180000] 파이프행가  82 C [식]</t>
  </si>
  <si>
    <t>56950120082</t>
    <phoneticPr fontId="5" type="noConversion"/>
  </si>
  <si>
    <t>일목줄</t>
    <phoneticPr fontId="5" type="noConversion"/>
  </si>
  <si>
    <t>EAA110180000</t>
    <phoneticPr fontId="5" type="noConversion"/>
  </si>
  <si>
    <t>[EAA110430000] 케이블트레이지지대  W300-1단 [식]</t>
  </si>
  <si>
    <t>56950160300</t>
    <phoneticPr fontId="5" type="noConversion"/>
  </si>
  <si>
    <t>EAA110430000</t>
    <phoneticPr fontId="5" type="noConversion"/>
  </si>
  <si>
    <t>[EAA110670000] EPS SUPPORT  W600-1단 [식]</t>
  </si>
  <si>
    <t>56950170117</t>
    <phoneticPr fontId="5" type="noConversion"/>
  </si>
  <si>
    <t>EAA110670000</t>
    <phoneticPr fontId="5" type="noConversion"/>
  </si>
  <si>
    <t>[EAA110760000] RACE WAY 행거  70x40 [식]</t>
  </si>
  <si>
    <t>56950170142</t>
    <phoneticPr fontId="5" type="noConversion"/>
  </si>
  <si>
    <t>EAA110760000</t>
    <phoneticPr fontId="5" type="noConversion"/>
  </si>
  <si>
    <t>[EAA110830000] 동력배관지지가대  28C [식]</t>
  </si>
  <si>
    <t>56950180028</t>
    <phoneticPr fontId="5" type="noConversion"/>
  </si>
  <si>
    <t>EAA110830000</t>
    <phoneticPr fontId="5" type="noConversion"/>
  </si>
  <si>
    <t>[EAA110840000] 동력배관지지가대  36C [식]</t>
  </si>
  <si>
    <t>56950180036</t>
    <phoneticPr fontId="5" type="noConversion"/>
  </si>
  <si>
    <t>EAA110840000</t>
    <phoneticPr fontId="5" type="noConversion"/>
  </si>
  <si>
    <t>[EAA110880000] 동력배관지지가대  82C [식]</t>
  </si>
  <si>
    <t>56950180082</t>
    <phoneticPr fontId="5" type="noConversion"/>
  </si>
  <si>
    <t>EAA110880000</t>
    <phoneticPr fontId="5" type="noConversion"/>
  </si>
  <si>
    <t>[EAD110120000] 접지공사  3종 [식]</t>
  </si>
  <si>
    <t>56950220300</t>
    <phoneticPr fontId="5" type="noConversion"/>
  </si>
  <si>
    <t>EAD110120000</t>
    <phoneticPr fontId="5" type="noConversion"/>
  </si>
  <si>
    <t>[EAF110160000] 관로구방수  D125 [식]</t>
  </si>
  <si>
    <t>56950240125</t>
    <phoneticPr fontId="5" type="noConversion"/>
  </si>
  <si>
    <t>EAF110160000</t>
    <phoneticPr fontId="5" type="noConversion"/>
  </si>
  <si>
    <t>[ABB111100000] 인력터파기  보통토사0-1m [㎥_]</t>
  </si>
  <si>
    <t>56930210010</t>
    <phoneticPr fontId="5" type="noConversion"/>
  </si>
  <si>
    <t>ABB111100000</t>
    <phoneticPr fontId="5" type="noConversion"/>
  </si>
  <si>
    <t>[ABD100001000] 인력되메우기  보통토사0-1m [㎥_]</t>
  </si>
  <si>
    <t>56930210021</t>
    <phoneticPr fontId="5" type="noConversion"/>
  </si>
  <si>
    <t>ABD100001000</t>
    <phoneticPr fontId="5" type="noConversion"/>
  </si>
  <si>
    <t>[ 중부지방 세무사회관 신축공사-전기 ] - 노임 산출근거(2023년상반기노임)</t>
    <phoneticPr fontId="5" type="noConversion"/>
  </si>
  <si>
    <t>내선전공</t>
    <phoneticPr fontId="5" type="noConversion"/>
  </si>
  <si>
    <t>저압케이블전공</t>
    <phoneticPr fontId="5" type="noConversion"/>
  </si>
  <si>
    <t>배전전공</t>
    <phoneticPr fontId="5" type="noConversion"/>
  </si>
  <si>
    <t>보통인부</t>
    <phoneticPr fontId="5" type="noConversion"/>
  </si>
  <si>
    <t>0101</t>
  </si>
  <si>
    <t>전기5-1</t>
  </si>
  <si>
    <t>전기4-31</t>
  </si>
  <si>
    <t>전기5-11</t>
  </si>
  <si>
    <t>전기5-13</t>
  </si>
  <si>
    <t>전기4-37</t>
  </si>
  <si>
    <t>0102</t>
  </si>
  <si>
    <t>0103</t>
  </si>
  <si>
    <t>전기5-3</t>
  </si>
  <si>
    <t>전기5-4</t>
  </si>
  <si>
    <t>전기5-7</t>
  </si>
  <si>
    <t>전기5-8</t>
  </si>
  <si>
    <t>전기5-10</t>
  </si>
  <si>
    <t>0104</t>
  </si>
  <si>
    <t>전기5-9</t>
  </si>
  <si>
    <t>전기5-23-나</t>
  </si>
  <si>
    <t>전기5-23-2</t>
  </si>
  <si>
    <t>전기5-23-1</t>
  </si>
  <si>
    <t>0105</t>
  </si>
  <si>
    <t>전기5-23-가</t>
  </si>
  <si>
    <t>0107</t>
  </si>
  <si>
    <t>1.전기공사::1-1.전력간선설비공사</t>
  </si>
  <si>
    <t>공종줄</t>
    <phoneticPr fontId="5" type="noConversion"/>
  </si>
  <si>
    <t>1.전기공사::1-2.동력설비공사</t>
  </si>
  <si>
    <t>1.전기공사::1-3.냉난방설비공사</t>
  </si>
  <si>
    <t>공종줄</t>
    <phoneticPr fontId="5" type="noConversion"/>
  </si>
  <si>
    <t>1.전기공사::1-4.전등설비공사</t>
  </si>
  <si>
    <t>1.전기공사::1-5.전열설비공사</t>
  </si>
  <si>
    <t>1.전기공사::1-7.전력TRAY설비공사</t>
  </si>
  <si>
    <t>211</t>
  </si>
  <si>
    <t>[ 중부지방 세무사회관 신축공사-전기 ]</t>
  </si>
  <si>
    <t>A0500000000</t>
  </si>
  <si>
    <t>RENT000000000002</t>
  </si>
  <si>
    <t>[ 배관 부속재 ]</t>
  </si>
  <si>
    <t>전선관의 15 %</t>
  </si>
  <si>
    <t>노무비의 3 %</t>
  </si>
  <si>
    <t>A0600000000</t>
  </si>
  <si>
    <t>RENT000000000001</t>
  </si>
  <si>
    <t>CD 전선관의 40 %</t>
  </si>
  <si>
    <t>0106</t>
  </si>
  <si>
    <t>공종줄</t>
    <phoneticPr fontId="5" type="noConversion"/>
  </si>
  <si>
    <t>1.전기공사::1-6.접지및피뢰설비공사</t>
  </si>
  <si>
    <t>총줄수-&gt;</t>
  </si>
  <si>
    <t>315</t>
  </si>
  <si>
    <t>01</t>
  </si>
  <si>
    <t>1.전기공사</t>
  </si>
  <si>
    <t>Total</t>
  </si>
  <si>
    <t>중부지방 세무사회관 신축공사-전기</t>
  </si>
  <si>
    <t>공종줄</t>
    <phoneticPr fontId="5" type="noConversion"/>
  </si>
  <si>
    <t>55</t>
  </si>
  <si>
    <t>본 파일은 이지테크에서 2번 옵션으로 만들었습니다.</t>
  </si>
  <si>
    <t>공사코드</t>
    <phoneticPr fontId="5" type="noConversion"/>
  </si>
  <si>
    <t>차수</t>
    <phoneticPr fontId="5" type="noConversion"/>
  </si>
  <si>
    <t>공사명</t>
    <phoneticPr fontId="5" type="noConversion"/>
  </si>
  <si>
    <t>금회</t>
    <phoneticPr fontId="5" type="noConversion"/>
  </si>
  <si>
    <t>노무비</t>
    <phoneticPr fontId="5" type="noConversion"/>
  </si>
  <si>
    <t>경비</t>
    <phoneticPr fontId="5" type="noConversion"/>
  </si>
  <si>
    <t>제출처</t>
    <phoneticPr fontId="5" type="noConversion"/>
  </si>
  <si>
    <t>참   조</t>
    <phoneticPr fontId="5" type="noConversion"/>
  </si>
  <si>
    <t>제출일</t>
    <phoneticPr fontId="5" type="noConversion"/>
  </si>
  <si>
    <t xml:space="preserve"> </t>
    <phoneticPr fontId="5" type="noConversion"/>
  </si>
  <si>
    <t>특기사항 1</t>
    <phoneticPr fontId="5" type="noConversion"/>
  </si>
  <si>
    <t>특기사항 2</t>
    <phoneticPr fontId="5" type="noConversion"/>
  </si>
  <si>
    <t>특기사항 3</t>
    <phoneticPr fontId="5" type="noConversion"/>
  </si>
  <si>
    <t>특기사항 4</t>
    <phoneticPr fontId="5" type="noConversion"/>
  </si>
  <si>
    <t>특기사항 5</t>
    <phoneticPr fontId="5" type="noConversion"/>
  </si>
  <si>
    <t>시트명</t>
    <phoneticPr fontId="15" type="noConversion"/>
  </si>
  <si>
    <t>공종별집계표</t>
    <phoneticPr fontId="15" type="noConversion"/>
  </si>
  <si>
    <t>행</t>
    <phoneticPr fontId="15" type="noConversion"/>
  </si>
  <si>
    <t>열</t>
    <phoneticPr fontId="15" type="noConversion"/>
  </si>
  <si>
    <t>공 사 원 가 계 산 서</t>
    <phoneticPr fontId="15" type="noConversion"/>
  </si>
  <si>
    <t>A</t>
    <phoneticPr fontId="15" type="noConversion"/>
  </si>
  <si>
    <t xml:space="preserve">공사명: </t>
    <phoneticPr fontId="15" type="noConversion"/>
  </si>
  <si>
    <t>금액</t>
    <phoneticPr fontId="15" type="noConversion"/>
  </si>
  <si>
    <t>원정</t>
    <phoneticPr fontId="15" type="noConversion"/>
  </si>
  <si>
    <t>비        목</t>
  </si>
  <si>
    <t>금      액</t>
  </si>
  <si>
    <t>구        성        비</t>
  </si>
  <si>
    <t>비      고</t>
  </si>
  <si>
    <t>집계표금액</t>
    <phoneticPr fontId="15" type="noConversion"/>
  </si>
  <si>
    <t>A1</t>
  </si>
  <si>
    <t>F</t>
  </si>
  <si>
    <t>순   공   사   원   가</t>
  </si>
  <si>
    <t>재   료   비</t>
  </si>
  <si>
    <t>직  접  재  료  비</t>
  </si>
  <si>
    <t/>
  </si>
  <si>
    <t>순공사비</t>
    <phoneticPr fontId="15" type="noConversion"/>
  </si>
  <si>
    <t>A2</t>
  </si>
  <si>
    <t>간  접  재  료  비</t>
  </si>
  <si>
    <t>운반비</t>
    <phoneticPr fontId="15" type="noConversion"/>
  </si>
  <si>
    <t>A3</t>
  </si>
  <si>
    <t>작업설, 부산물(△)</t>
  </si>
  <si>
    <t>사급자재비</t>
    <phoneticPr fontId="15" type="noConversion"/>
  </si>
  <si>
    <t>AS</t>
  </si>
  <si>
    <t>[ 소          계 ]</t>
  </si>
  <si>
    <t>관급자재비</t>
    <phoneticPr fontId="15" type="noConversion"/>
  </si>
  <si>
    <t>B1</t>
  </si>
  <si>
    <t>H</t>
  </si>
  <si>
    <t>노   무   비</t>
  </si>
  <si>
    <t>직  접  노  무  비</t>
  </si>
  <si>
    <t>한전인입비</t>
    <phoneticPr fontId="15" type="noConversion"/>
  </si>
  <si>
    <t>B2</t>
  </si>
  <si>
    <t>간  접  노  무  비</t>
  </si>
  <si>
    <t>직접노무비의</t>
    <phoneticPr fontId="15" type="noConversion"/>
  </si>
  <si>
    <r>
      <t xml:space="preserve">순공사비 50억미만 기준(공사기간 </t>
    </r>
    <r>
      <rPr>
        <sz val="11"/>
        <color theme="1"/>
        <rFont val="맑은 고딕"/>
        <family val="2"/>
        <charset val="129"/>
        <scheme val="minor"/>
      </rPr>
      <t>6</t>
    </r>
    <r>
      <rPr>
        <sz val="11"/>
        <color theme="1"/>
        <rFont val="맑은 고딕"/>
        <family val="2"/>
        <charset val="129"/>
        <scheme val="minor"/>
      </rPr>
      <t>개월이하)</t>
    </r>
    <phoneticPr fontId="15" type="noConversion"/>
  </si>
  <si>
    <t>BS</t>
  </si>
  <si>
    <t>C2</t>
  </si>
  <si>
    <t>J</t>
  </si>
  <si>
    <t>경        비</t>
  </si>
  <si>
    <t>기   계    경   비</t>
  </si>
  <si>
    <t>C4</t>
  </si>
  <si>
    <t>운     반     비</t>
    <phoneticPr fontId="15" type="noConversion"/>
  </si>
  <si>
    <t xml:space="preserve">산업안전보건관리비 </t>
    <phoneticPr fontId="15" type="noConversion"/>
  </si>
  <si>
    <t>L</t>
    <phoneticPr fontId="15" type="noConversion"/>
  </si>
  <si>
    <t>산  재  보  험  료</t>
  </si>
  <si>
    <t>노무비의</t>
    <phoneticPr fontId="15" type="noConversion"/>
  </si>
  <si>
    <t>모든 건설공사에 적용</t>
    <phoneticPr fontId="15" type="noConversion"/>
  </si>
  <si>
    <t>대상액1: 재료비(도급자관급포함)+직노</t>
    <phoneticPr fontId="15" type="noConversion"/>
  </si>
  <si>
    <t>C5</t>
  </si>
  <si>
    <t>고  용  보  험  료</t>
  </si>
  <si>
    <t>노무비의</t>
    <phoneticPr fontId="15" type="noConversion"/>
  </si>
  <si>
    <t>총공사비(도급액+도급자관급) 2천만원 미만의 건설공사를 건설업자가 아닌자가 시공시 제외</t>
    <phoneticPr fontId="15" type="noConversion"/>
  </si>
  <si>
    <t>C6</t>
  </si>
  <si>
    <t>국민  건강  보험료</t>
  </si>
  <si>
    <t>직접노무비의</t>
    <phoneticPr fontId="15" type="noConversion"/>
  </si>
  <si>
    <t>공사기간 1개월(30일)이상 모든 공사에 적용</t>
    <phoneticPr fontId="15" type="noConversion"/>
  </si>
  <si>
    <t>대상액1기준 5억 미만(총액2천만 이상)</t>
    <phoneticPr fontId="15" type="noConversion"/>
  </si>
  <si>
    <t>C7</t>
  </si>
  <si>
    <t>국민  연금  보험료</t>
  </si>
  <si>
    <t>A</t>
    <phoneticPr fontId="15" type="noConversion"/>
  </si>
  <si>
    <t>(재+직노+도급자관급(부가세제외))의2.93%</t>
    <phoneticPr fontId="15" type="noConversion"/>
  </si>
  <si>
    <t>노인장기요양 보험료</t>
    <phoneticPr fontId="15" type="noConversion"/>
  </si>
  <si>
    <t>건강보혐료의</t>
    <phoneticPr fontId="15" type="noConversion"/>
  </si>
  <si>
    <t>B</t>
    <phoneticPr fontId="15" type="noConversion"/>
  </si>
  <si>
    <t>(재+직.노)의 2.93% *1.2</t>
    <phoneticPr fontId="15" type="noConversion"/>
  </si>
  <si>
    <t>C8</t>
  </si>
  <si>
    <t>퇴직  공제  부금비</t>
  </si>
  <si>
    <t>총공사비(도급액+도급자관급) 1억원 이상 적용</t>
    <phoneticPr fontId="15" type="noConversion"/>
  </si>
  <si>
    <t>대상액1기준 5억 이상~50억미만</t>
    <phoneticPr fontId="15" type="noConversion"/>
  </si>
  <si>
    <t>CA</t>
  </si>
  <si>
    <t>산업안전보건관리비</t>
  </si>
  <si>
    <t>(재료비+직접노무비)의</t>
    <phoneticPr fontId="15" type="noConversion"/>
  </si>
  <si>
    <t>총공사비(도급액+도급자관급) 2천만원 이상 적용</t>
    <phoneticPr fontId="15" type="noConversion"/>
  </si>
  <si>
    <t>(재+직노+도급자관급(부가세제외))의1.86%+5,349천원</t>
    <phoneticPr fontId="15" type="noConversion"/>
  </si>
  <si>
    <t>CG</t>
  </si>
  <si>
    <t>기   타    경   비</t>
  </si>
  <si>
    <t>(재료비+노무비)의</t>
    <phoneticPr fontId="15" type="noConversion"/>
  </si>
  <si>
    <t>순공사비 50억미만 기준(공사기간 6개월이하)</t>
    <phoneticPr fontId="15" type="noConversion"/>
  </si>
  <si>
    <t>((재+직.노)의 1.86%+5,349천원)*1.2</t>
    <phoneticPr fontId="15" type="noConversion"/>
  </si>
  <si>
    <t>CH</t>
  </si>
  <si>
    <t>환  경  보  전  비</t>
  </si>
  <si>
    <t>CK</t>
  </si>
  <si>
    <t>하도급지급보증수수료</t>
  </si>
  <si>
    <t>CL</t>
  </si>
  <si>
    <t>건설기계대여금지급보증서발급수수료</t>
  </si>
  <si>
    <t>CS</t>
  </si>
  <si>
    <t>S1</t>
  </si>
  <si>
    <t xml:space="preserve">        계</t>
  </si>
  <si>
    <t>D1</t>
  </si>
  <si>
    <t>일  반  관  리  비</t>
  </si>
  <si>
    <t>계 의</t>
    <phoneticPr fontId="15" type="noConversion"/>
  </si>
  <si>
    <t>5억미만 6%, 5~30억 5.5%, 30~100억 5% (공급가액 기준)</t>
    <phoneticPr fontId="15" type="noConversion"/>
  </si>
  <si>
    <t>D2</t>
  </si>
  <si>
    <t>이              윤</t>
  </si>
  <si>
    <t>(노무비+경비+일반관리비)의</t>
    <phoneticPr fontId="15" type="noConversion"/>
  </si>
  <si>
    <t>50억미만 15%, 50~300억 12% (공급가액 기준)</t>
    <phoneticPr fontId="15" type="noConversion"/>
  </si>
  <si>
    <t>사  급  자  재  비</t>
    <phoneticPr fontId="15" type="noConversion"/>
  </si>
  <si>
    <t>D9</t>
  </si>
  <si>
    <t>공   급    가   액</t>
  </si>
  <si>
    <t>DB</t>
  </si>
  <si>
    <t>부  가  가  치  세</t>
  </si>
  <si>
    <t>공급가액의</t>
    <phoneticPr fontId="15" type="noConversion"/>
  </si>
  <si>
    <t>DH</t>
  </si>
  <si>
    <t>도      급      액</t>
  </si>
  <si>
    <t>천단위 절사</t>
    <phoneticPr fontId="15" type="noConversion"/>
  </si>
  <si>
    <t>집계표금액 절상</t>
    <phoneticPr fontId="15" type="noConversion"/>
  </si>
  <si>
    <t>DJ</t>
  </si>
  <si>
    <t>관급자재(관급자설치)</t>
    <phoneticPr fontId="15" type="noConversion"/>
  </si>
  <si>
    <t>천단위 절상</t>
    <phoneticPr fontId="15" type="noConversion"/>
  </si>
  <si>
    <t>관급자재(도급자설치)</t>
    <phoneticPr fontId="15" type="noConversion"/>
  </si>
  <si>
    <t>한전신청비/사용전검사비</t>
    <phoneticPr fontId="15" type="noConversion"/>
  </si>
  <si>
    <t>S2</t>
  </si>
  <si>
    <t>총   공   사    비</t>
  </si>
  <si>
    <r>
      <t xml:space="preserve">조달청 원가계산 제비율표 참고 </t>
    </r>
    <r>
      <rPr>
        <sz val="11"/>
        <color rgb="FFFFFFCC"/>
        <rFont val="맑은 고딕"/>
        <family val="3"/>
        <charset val="129"/>
      </rPr>
      <t>↓↓↓</t>
    </r>
    <phoneticPr fontId="15" type="noConversion"/>
  </si>
  <si>
    <t>중부지방 세무사회관 신축공사-전기</t>
    <phoneticPr fontId="5" type="noConversion"/>
  </si>
  <si>
    <t>공급가액 * 10%</t>
  </si>
  <si>
    <t>폐 기 물 처 리</t>
  </si>
  <si>
    <t>D3</t>
  </si>
  <si>
    <t>(노무비+경비+일반관리비) * 7%</t>
  </si>
  <si>
    <t>계 * 1.5%</t>
  </si>
  <si>
    <t>(재료비+직노+기계경비) * 0.07%</t>
  </si>
  <si>
    <t>(재료비+직노+기계경비) * 0.081%</t>
  </si>
  <si>
    <t>(재료비+노무비) * 1.5%</t>
  </si>
  <si>
    <t>(재료비+직노+기계경비) * 0.5%</t>
  </si>
  <si>
    <t>(재료비+직노) * 1.86%</t>
  </si>
  <si>
    <t>직접노무비 * 2.3%</t>
  </si>
  <si>
    <t>건강보험료 * 12.81%</t>
  </si>
  <si>
    <t>노인장기요양보험료</t>
  </si>
  <si>
    <t>CB</t>
  </si>
  <si>
    <t>직접노무비 * 4.5%</t>
  </si>
  <si>
    <t>직접노무비 * 3.545%</t>
  </si>
  <si>
    <t>노무비 * 1.01%</t>
  </si>
  <si>
    <t>노무비 * 3.7%</t>
  </si>
  <si>
    <t>직접노무비 * 5%</t>
  </si>
  <si>
    <t>공사명 : 중부지방세무사회관신축공사-전기</t>
    <phoneticPr fontId="15" type="noConversion"/>
  </si>
  <si>
    <t>공 사 원 가 계 산 서</t>
  </si>
</sst>
</file>

<file path=xl/styles.xml><?xml version="1.0" encoding="utf-8"?>
<styleSheet xmlns="http://schemas.openxmlformats.org/spreadsheetml/2006/main">
  <numFmts count="18">
    <numFmt numFmtId="42" formatCode="_-&quot;₩&quot;* #,##0_-;\-&quot;₩&quot;* #,##0_-;_-&quot;₩&quot;* &quot;-&quot;_-;_-@_-"/>
    <numFmt numFmtId="41" formatCode="_-* #,##0_-;\-* #,##0_-;_-* &quot;-&quot;_-;_-@_-"/>
    <numFmt numFmtId="176" formatCode="#,##0_ "/>
    <numFmt numFmtId="177" formatCode="#,###"/>
    <numFmt numFmtId="178" formatCode="#,###;\-#,###"/>
    <numFmt numFmtId="179" formatCode="0.00_ "/>
    <numFmt numFmtId="180" formatCode="0.0%"/>
    <numFmt numFmtId="181" formatCode="0.000%"/>
    <numFmt numFmtId="182" formatCode="#000"/>
    <numFmt numFmtId="183" formatCode="_ &quot;₩&quot;* #,##0_ ;_ &quot;₩&quot;* \-#,##0_ ;_ &quot;₩&quot;* &quot;-&quot;_ ;_ @_ "/>
    <numFmt numFmtId="184" formatCode="_ &quot;₩&quot;* #,##0.00_ ;_ &quot;₩&quot;* \-#,##0.00_ ;_ &quot;₩&quot;* &quot;-&quot;??_ ;_ @_ "/>
    <numFmt numFmtId="185" formatCode="#00&quot;-&quot;0000"/>
    <numFmt numFmtId="186" formatCode="_ * #,##0_ ;_ * \-#,##0_ ;_ * &quot;-&quot;_ ;_ @_ "/>
    <numFmt numFmtId="187" formatCode="_ * #,##0.00_ ;_ * \-#,##0.00_ ;_ * &quot;-&quot;??_ ;_ @_ "/>
    <numFmt numFmtId="188" formatCode="##00"/>
    <numFmt numFmtId="189" formatCode="&quot;RM&quot;#,##0.00_);\(&quot;RM&quot;#,##0.00\)"/>
    <numFmt numFmtId="190" formatCode="000&quot;-&quot;0000"/>
    <numFmt numFmtId="191" formatCode="00##"/>
  </numFmts>
  <fonts count="48">
    <font>
      <sz val="11"/>
      <name val="돋움"/>
      <family val="3"/>
      <charset val="129"/>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name val="돋움"/>
      <family val="3"/>
      <charset val="129"/>
    </font>
    <font>
      <sz val="8"/>
      <name val="돋움"/>
      <family val="3"/>
      <charset val="129"/>
    </font>
    <font>
      <sz val="12"/>
      <name val="돋움"/>
      <family val="3"/>
      <charset val="129"/>
    </font>
    <font>
      <sz val="11"/>
      <name val="돋움체"/>
      <family val="3"/>
      <charset val="129"/>
    </font>
    <font>
      <sz val="12"/>
      <name val="돋움체"/>
      <family val="3"/>
      <charset val="129"/>
    </font>
    <font>
      <sz val="18"/>
      <name val="돋움체"/>
      <family val="3"/>
      <charset val="129"/>
    </font>
    <font>
      <sz val="16"/>
      <name val="돋움"/>
      <family val="3"/>
      <charset val="129"/>
    </font>
    <font>
      <b/>
      <sz val="11"/>
      <name val="돋움"/>
      <family val="3"/>
      <charset val="129"/>
    </font>
    <font>
      <sz val="11"/>
      <color indexed="8"/>
      <name val="돋움"/>
      <family val="3"/>
      <charset val="129"/>
    </font>
    <font>
      <b/>
      <sz val="12"/>
      <name val="돋움"/>
      <family val="3"/>
      <charset val="129"/>
    </font>
    <font>
      <sz val="11"/>
      <color rgb="FFFF0000"/>
      <name val="맑은 고딕"/>
      <family val="2"/>
      <charset val="129"/>
      <scheme val="minor"/>
    </font>
    <font>
      <sz val="8"/>
      <name val="맑은 고딕"/>
      <family val="2"/>
      <charset val="129"/>
      <scheme val="minor"/>
    </font>
    <font>
      <b/>
      <u/>
      <sz val="22"/>
      <color theme="1"/>
      <name val="돋움체"/>
      <family val="3"/>
      <charset val="129"/>
    </font>
    <font>
      <b/>
      <u/>
      <sz val="20"/>
      <color theme="1"/>
      <name val="돋움체"/>
      <family val="3"/>
      <charset val="129"/>
    </font>
    <font>
      <b/>
      <sz val="14"/>
      <color theme="1"/>
      <name val="돋움체"/>
      <family val="3"/>
      <charset val="129"/>
    </font>
    <font>
      <sz val="11"/>
      <color theme="1"/>
      <name val="돋움체"/>
      <family val="3"/>
      <charset val="129"/>
    </font>
    <font>
      <b/>
      <sz val="11"/>
      <color rgb="FFFF0000"/>
      <name val="돋움"/>
      <family val="3"/>
      <charset val="129"/>
    </font>
    <font>
      <sz val="11"/>
      <color rgb="FFFFFFCC"/>
      <name val="맑은 고딕"/>
      <family val="2"/>
      <charset val="129"/>
      <scheme val="minor"/>
    </font>
    <font>
      <b/>
      <sz val="11"/>
      <color rgb="FFFF0000"/>
      <name val="맑은 고딕"/>
      <family val="3"/>
      <charset val="129"/>
      <scheme val="minor"/>
    </font>
    <font>
      <sz val="10"/>
      <color theme="1"/>
      <name val="맑은 고딕"/>
      <family val="2"/>
      <charset val="129"/>
      <scheme val="minor"/>
    </font>
    <font>
      <sz val="10"/>
      <color theme="1"/>
      <name val="맑은 고딕"/>
      <family val="3"/>
      <charset val="129"/>
      <scheme val="minor"/>
    </font>
    <font>
      <sz val="11"/>
      <color rgb="FFFFFF00"/>
      <name val="맑은 고딕"/>
      <family val="2"/>
      <charset val="129"/>
      <scheme val="minor"/>
    </font>
    <font>
      <b/>
      <sz val="12"/>
      <color theme="1"/>
      <name val="맑은 고딕"/>
      <family val="3"/>
      <charset val="129"/>
      <scheme val="minor"/>
    </font>
    <font>
      <sz val="12"/>
      <color theme="1"/>
      <name val="맑은 고딕"/>
      <family val="3"/>
      <charset val="129"/>
      <scheme val="minor"/>
    </font>
    <font>
      <sz val="11"/>
      <color rgb="FFFFFF00"/>
      <name val="맑은 고딕"/>
      <family val="3"/>
      <charset val="129"/>
      <scheme val="minor"/>
    </font>
    <font>
      <sz val="11"/>
      <color theme="1"/>
      <name val="맑은 고딕"/>
      <family val="3"/>
      <charset val="129"/>
      <scheme val="minor"/>
    </font>
    <font>
      <b/>
      <sz val="12"/>
      <color theme="1"/>
      <name val="맑은 고딕"/>
      <family val="2"/>
      <charset val="129"/>
      <scheme val="minor"/>
    </font>
    <font>
      <sz val="11"/>
      <color rgb="FFFFFFCC"/>
      <name val="맑은 고딕"/>
      <family val="3"/>
      <charset val="129"/>
      <scheme val="minor"/>
    </font>
    <font>
      <sz val="11"/>
      <color rgb="FFFFFFCC"/>
      <name val="맑은 고딕"/>
      <family val="3"/>
      <charset val="129"/>
    </font>
    <font>
      <sz val="12"/>
      <name val="굴림체"/>
      <family val="3"/>
      <charset val="129"/>
    </font>
    <font>
      <i/>
      <sz val="12"/>
      <name val="굴림체"/>
      <family val="3"/>
      <charset val="129"/>
    </font>
    <font>
      <sz val="1"/>
      <color indexed="8"/>
      <name val="Courier"/>
      <family val="3"/>
    </font>
    <font>
      <b/>
      <sz val="1"/>
      <color indexed="8"/>
      <name val="Courier"/>
      <family val="3"/>
    </font>
    <font>
      <sz val="12"/>
      <name val="¹ÙÅÁÃ¼"/>
      <family val="1"/>
      <charset val="129"/>
    </font>
    <font>
      <sz val="8"/>
      <name val="Arial"/>
      <family val="2"/>
    </font>
    <font>
      <b/>
      <sz val="12"/>
      <name val="Arial"/>
      <family val="2"/>
    </font>
    <font>
      <sz val="10"/>
      <name val="Univers (WN)"/>
      <family val="2"/>
    </font>
    <font>
      <sz val="12"/>
      <name val="바탕체"/>
      <family val="1"/>
      <charset val="129"/>
    </font>
    <font>
      <sz val="10"/>
      <name val="Arial"/>
      <family val="2"/>
    </font>
    <font>
      <sz val="18"/>
      <color indexed="12"/>
      <name val="MS Sans Serif"/>
      <family val="2"/>
    </font>
    <font>
      <sz val="8"/>
      <name val="바탕체"/>
      <family val="1"/>
      <charset val="129"/>
    </font>
    <font>
      <b/>
      <sz val="12"/>
      <color indexed="16"/>
      <name val="굴림체"/>
      <family val="3"/>
      <charset val="129"/>
    </font>
    <font>
      <sz val="11"/>
      <color theme="1"/>
      <name val="돋움"/>
      <family val="3"/>
      <charset val="129"/>
    </font>
    <font>
      <b/>
      <u/>
      <sz val="16"/>
      <color theme="1"/>
      <name val="돋움체"/>
      <family val="3"/>
      <charset val="129"/>
    </font>
  </fonts>
  <fills count="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theme="5" tint="0.79998168889431442"/>
        <bgColor indexed="65"/>
      </patternFill>
    </fill>
    <fill>
      <patternFill patternType="solid">
        <fgColor rgb="FFFFFFCC"/>
        <bgColor indexed="64"/>
      </patternFill>
    </fill>
    <fill>
      <patternFill patternType="solid">
        <fgColor indexed="22"/>
        <bgColor indexed="64"/>
      </patternFill>
    </fill>
    <fill>
      <patternFill patternType="solid">
        <fgColor indexed="26"/>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style="medium">
        <color indexed="64"/>
      </top>
      <bottom/>
      <diagonal/>
    </border>
    <border>
      <left style="medium">
        <color indexed="64"/>
      </left>
      <right style="thin">
        <color auto="1"/>
      </right>
      <top style="thin">
        <color auto="1"/>
      </top>
      <bottom/>
      <diagonal/>
    </border>
    <border>
      <left/>
      <right/>
      <top style="double">
        <color indexed="64"/>
      </top>
      <bottom/>
      <diagonal/>
    </border>
    <border>
      <left style="thin">
        <color indexed="64"/>
      </left>
      <right style="hair">
        <color indexed="64"/>
      </right>
      <top style="hair">
        <color indexed="64"/>
      </top>
      <bottom style="hair">
        <color indexed="64"/>
      </bottom>
      <diagonal/>
    </border>
  </borders>
  <cellStyleXfs count="69">
    <xf numFmtId="0" fontId="0" fillId="0" borderId="0"/>
    <xf numFmtId="41" fontId="4" fillId="0" borderId="0" applyFont="0" applyFill="0" applyBorder="0" applyAlignment="0" applyProtection="0"/>
    <xf numFmtId="41" fontId="4" fillId="0" borderId="0" applyFont="0" applyFill="0" applyBorder="0" applyAlignment="0" applyProtection="0"/>
    <xf numFmtId="0" fontId="3" fillId="0" borderId="0">
      <alignment vertical="center"/>
    </xf>
    <xf numFmtId="41" fontId="3" fillId="0" borderId="0" applyFont="0" applyFill="0" applyBorder="0" applyAlignment="0" applyProtection="0">
      <alignment vertical="center"/>
    </xf>
    <xf numFmtId="0" fontId="4" fillId="0" borderId="0"/>
    <xf numFmtId="0" fontId="33" fillId="0" borderId="0">
      <alignment vertical="center"/>
    </xf>
    <xf numFmtId="0" fontId="34" fillId="0" borderId="0">
      <alignment vertical="center"/>
    </xf>
    <xf numFmtId="0" fontId="33" fillId="0" borderId="0">
      <alignment vertical="center"/>
    </xf>
    <xf numFmtId="0" fontId="35" fillId="0" borderId="0">
      <protection locked="0"/>
    </xf>
    <xf numFmtId="0" fontId="33" fillId="0" borderId="0">
      <alignment vertical="center"/>
    </xf>
    <xf numFmtId="0" fontId="33" fillId="0" borderId="0">
      <alignment vertical="center"/>
    </xf>
    <xf numFmtId="182" fontId="4" fillId="0" borderId="0">
      <protection locked="0"/>
    </xf>
    <xf numFmtId="0" fontId="36" fillId="0" borderId="0">
      <protection locked="0"/>
    </xf>
    <xf numFmtId="0" fontId="36" fillId="0" borderId="0">
      <protection locked="0"/>
    </xf>
    <xf numFmtId="9" fontId="37" fillId="0" borderId="0" applyFont="0" applyFill="0" applyBorder="0" applyAlignment="0" applyProtection="0"/>
    <xf numFmtId="0" fontId="29" fillId="5" borderId="0" applyNumberFormat="0" applyBorder="0" applyAlignment="0" applyProtection="0">
      <alignment vertical="center"/>
    </xf>
    <xf numFmtId="0" fontId="35" fillId="0" borderId="0">
      <protection locked="0"/>
    </xf>
    <xf numFmtId="183" fontId="37" fillId="0" borderId="0" applyFont="0" applyFill="0" applyBorder="0" applyAlignment="0" applyProtection="0"/>
    <xf numFmtId="184" fontId="37" fillId="0" borderId="0" applyFont="0" applyFill="0" applyBorder="0" applyAlignment="0" applyProtection="0"/>
    <xf numFmtId="185" fontId="4" fillId="0" borderId="0">
      <protection locked="0"/>
    </xf>
    <xf numFmtId="186" fontId="37" fillId="0" borderId="0" applyFont="0" applyFill="0" applyBorder="0" applyAlignment="0" applyProtection="0"/>
    <xf numFmtId="187" fontId="37" fillId="0" borderId="0" applyFont="0" applyFill="0" applyBorder="0" applyAlignment="0" applyProtection="0"/>
    <xf numFmtId="4" fontId="35" fillId="0" borderId="0">
      <protection locked="0"/>
    </xf>
    <xf numFmtId="188" fontId="4" fillId="0" borderId="0">
      <protection locked="0"/>
    </xf>
    <xf numFmtId="0" fontId="37" fillId="0" borderId="0"/>
    <xf numFmtId="0" fontId="35" fillId="0" borderId="58">
      <protection locked="0"/>
    </xf>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189" fontId="8" fillId="0" borderId="0"/>
    <xf numFmtId="190" fontId="4" fillId="0" borderId="0">
      <protection locked="0"/>
    </xf>
    <xf numFmtId="191" fontId="4" fillId="0" borderId="0">
      <protection locked="0"/>
    </xf>
    <xf numFmtId="38" fontId="38" fillId="7" borderId="0" applyNumberFormat="0" applyBorder="0" applyAlignment="0" applyProtection="0"/>
    <xf numFmtId="0" fontId="39" fillId="0" borderId="49" applyNumberFormat="0" applyAlignment="0" applyProtection="0">
      <alignment horizontal="left" vertical="center"/>
    </xf>
    <xf numFmtId="0" fontId="39" fillId="0" borderId="24">
      <alignment horizontal="left" vertical="center"/>
    </xf>
    <xf numFmtId="0" fontId="40" fillId="0" borderId="0" applyNumberFormat="0" applyFill="0" applyBorder="0" applyAlignment="0" applyProtection="0"/>
    <xf numFmtId="10" fontId="38" fillId="8" borderId="1" applyNumberFormat="0" applyBorder="0" applyAlignment="0" applyProtection="0"/>
    <xf numFmtId="0" fontId="41" fillId="0" borderId="0"/>
    <xf numFmtId="0" fontId="33" fillId="0" borderId="0"/>
    <xf numFmtId="10" fontId="42" fillId="0" borderId="0" applyFont="0" applyFill="0" applyBorder="0" applyAlignment="0" applyProtection="0"/>
    <xf numFmtId="0" fontId="43" fillId="7" borderId="0">
      <alignment horizontal="centerContinuous"/>
    </xf>
    <xf numFmtId="0" fontId="44" fillId="0" borderId="59">
      <alignment horizontal="left"/>
    </xf>
    <xf numFmtId="0" fontId="41" fillId="0" borderId="0">
      <protection locked="0"/>
    </xf>
    <xf numFmtId="0" fontId="36" fillId="0" borderId="0">
      <protection locked="0"/>
    </xf>
    <xf numFmtId="0" fontId="36" fillId="0" borderId="0">
      <protection locked="0"/>
    </xf>
    <xf numFmtId="0" fontId="35" fillId="0" borderId="0">
      <protection locked="0"/>
    </xf>
    <xf numFmtId="0" fontId="35" fillId="0" borderId="0">
      <protection locked="0"/>
    </xf>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xf numFmtId="0" fontId="45" fillId="0" borderId="0">
      <alignment vertical="center"/>
    </xf>
    <xf numFmtId="41" fontId="4" fillId="0" borderId="0" applyFont="0" applyFill="0" applyBorder="0" applyAlignment="0" applyProtection="0">
      <alignment vertical="center"/>
    </xf>
    <xf numFmtId="4" fontId="35" fillId="0" borderId="0">
      <protection locked="0"/>
    </xf>
    <xf numFmtId="0" fontId="41" fillId="0" borderId="0">
      <protection locked="0"/>
    </xf>
    <xf numFmtId="0" fontId="41" fillId="0" borderId="0" applyFont="0" applyFill="0" applyBorder="0" applyAlignment="0" applyProtection="0"/>
    <xf numFmtId="0" fontId="33" fillId="0" borderId="0"/>
    <xf numFmtId="0" fontId="41" fillId="0" borderId="0" applyFont="0" applyFill="0" applyBorder="0" applyAlignment="0" applyProtection="0"/>
    <xf numFmtId="42" fontId="4" fillId="0" borderId="0" applyFont="0" applyFill="0" applyBorder="0" applyAlignment="0" applyProtection="0"/>
    <xf numFmtId="0" fontId="41" fillId="0" borderId="0">
      <protection locked="0"/>
    </xf>
    <xf numFmtId="0" fontId="4" fillId="0" borderId="0"/>
    <xf numFmtId="0" fontId="46" fillId="0" borderId="0">
      <alignment vertical="center"/>
    </xf>
    <xf numFmtId="0" fontId="35" fillId="0" borderId="58">
      <protection locked="0"/>
    </xf>
    <xf numFmtId="0" fontId="41" fillId="0" borderId="0">
      <protection locked="0"/>
    </xf>
    <xf numFmtId="0" fontId="41" fillId="0" borderId="0">
      <protection locked="0"/>
    </xf>
    <xf numFmtId="0" fontId="2" fillId="0" borderId="0">
      <alignment vertical="center"/>
    </xf>
  </cellStyleXfs>
  <cellXfs count="305">
    <xf numFmtId="0" fontId="0" fillId="0" borderId="0" xfId="0"/>
    <xf numFmtId="49" fontId="7" fillId="0" borderId="0" xfId="0" applyNumberFormat="1" applyFont="1" applyAlignment="1">
      <alignment horizontal="left"/>
    </xf>
    <xf numFmtId="0" fontId="7" fillId="0" borderId="0" xfId="0" applyFont="1"/>
    <xf numFmtId="49" fontId="7" fillId="0" borderId="1" xfId="0" applyNumberFormat="1" applyFont="1" applyBorder="1" applyAlignment="1">
      <alignment horizontal="left"/>
    </xf>
    <xf numFmtId="49" fontId="7" fillId="0" borderId="2" xfId="0" applyNumberFormat="1" applyFont="1" applyBorder="1" applyAlignment="1">
      <alignment horizontal="left"/>
    </xf>
    <xf numFmtId="49" fontId="7" fillId="0" borderId="3" xfId="0" applyNumberFormat="1" applyFont="1" applyBorder="1" applyAlignment="1">
      <alignment horizontal="left"/>
    </xf>
    <xf numFmtId="176" fontId="7" fillId="0" borderId="1" xfId="0" applyNumberFormat="1" applyFont="1" applyBorder="1"/>
    <xf numFmtId="49" fontId="7" fillId="0" borderId="0" xfId="0" applyNumberFormat="1" applyFont="1" applyAlignment="1">
      <alignment horizontal="right"/>
    </xf>
    <xf numFmtId="49" fontId="7" fillId="0" borderId="0" xfId="0" applyNumberFormat="1" applyFont="1" applyAlignment="1">
      <alignment horizontal="center"/>
    </xf>
    <xf numFmtId="0" fontId="7" fillId="0" borderId="0" xfId="0" applyFont="1" applyAlignment="1">
      <alignment vertical="center"/>
    </xf>
    <xf numFmtId="49" fontId="7" fillId="0" borderId="1" xfId="0" applyNumberFormat="1" applyFont="1" applyBorder="1" applyAlignment="1">
      <alignment horizontal="center"/>
    </xf>
    <xf numFmtId="49" fontId="7" fillId="0" borderId="1" xfId="0" applyNumberFormat="1" applyFont="1" applyBorder="1" applyAlignment="1">
      <alignment horizontal="right"/>
    </xf>
    <xf numFmtId="0" fontId="7" fillId="0" borderId="0" xfId="0" applyFont="1" applyAlignment="1"/>
    <xf numFmtId="49" fontId="7" fillId="0" borderId="1" xfId="0" applyNumberFormat="1" applyFont="1" applyBorder="1" applyAlignment="1"/>
    <xf numFmtId="49" fontId="7" fillId="0" borderId="0" xfId="0" applyNumberFormat="1" applyFont="1" applyAlignment="1"/>
    <xf numFmtId="49" fontId="7" fillId="0" borderId="0" xfId="0" applyNumberFormat="1" applyFont="1" applyAlignment="1" applyProtection="1"/>
    <xf numFmtId="0" fontId="7" fillId="0" borderId="0" xfId="0" applyNumberFormat="1" applyFont="1" applyAlignment="1"/>
    <xf numFmtId="0" fontId="7" fillId="0" borderId="0" xfId="0" applyFont="1" applyAlignment="1">
      <alignment horizontal="center" vertical="center"/>
    </xf>
    <xf numFmtId="0" fontId="7" fillId="0" borderId="1" xfId="0" applyFont="1" applyBorder="1"/>
    <xf numFmtId="0" fontId="7" fillId="0" borderId="0" xfId="0" applyNumberFormat="1" applyFont="1" applyAlignment="1">
      <alignment horizontal="center" vertical="center"/>
    </xf>
    <xf numFmtId="49" fontId="7" fillId="0" borderId="0" xfId="0" applyNumberFormat="1" applyFont="1"/>
    <xf numFmtId="0" fontId="7" fillId="0" borderId="0" xfId="0" applyNumberFormat="1" applyFont="1"/>
    <xf numFmtId="0" fontId="7" fillId="0" borderId="3" xfId="0" applyNumberFormat="1" applyFont="1" applyBorder="1"/>
    <xf numFmtId="0" fontId="7" fillId="0" borderId="1" xfId="0" applyNumberFormat="1" applyFont="1" applyBorder="1"/>
    <xf numFmtId="0" fontId="7" fillId="0" borderId="1" xfId="0" applyNumberFormat="1" applyFont="1" applyBorder="1" applyAlignment="1"/>
    <xf numFmtId="0" fontId="7" fillId="0" borderId="0" xfId="0" applyNumberFormat="1" applyFont="1" applyAlignment="1">
      <alignment horizontal="center"/>
    </xf>
    <xf numFmtId="0" fontId="7" fillId="0" borderId="1" xfId="0" applyNumberFormat="1" applyFont="1" applyBorder="1" applyAlignment="1">
      <alignment horizontal="center"/>
    </xf>
    <xf numFmtId="0" fontId="10" fillId="2" borderId="1" xfId="0" applyFont="1" applyFill="1" applyBorder="1" applyAlignment="1">
      <alignment horizontal="center"/>
    </xf>
    <xf numFmtId="49" fontId="11" fillId="0" borderId="0" xfId="0" applyNumberFormat="1" applyFont="1" applyAlignment="1">
      <alignment horizontal="right"/>
    </xf>
    <xf numFmtId="0" fontId="7" fillId="0" borderId="0" xfId="0" applyNumberFormat="1" applyFont="1" applyAlignment="1">
      <alignment horizontal="right"/>
    </xf>
    <xf numFmtId="0" fontId="0" fillId="0" borderId="0" xfId="0" applyNumberFormat="1"/>
    <xf numFmtId="177" fontId="7" fillId="0" borderId="1" xfId="0" applyNumberFormat="1" applyFont="1" applyBorder="1" applyAlignment="1">
      <alignment horizontal="right"/>
    </xf>
    <xf numFmtId="177" fontId="7" fillId="0" borderId="0" xfId="0" applyNumberFormat="1" applyFont="1" applyAlignment="1">
      <alignment horizontal="right"/>
    </xf>
    <xf numFmtId="178" fontId="7" fillId="0" borderId="0" xfId="0" applyNumberFormat="1" applyFont="1" applyAlignment="1"/>
    <xf numFmtId="178" fontId="7" fillId="0" borderId="3" xfId="0" applyNumberFormat="1" applyFont="1" applyBorder="1" applyAlignment="1"/>
    <xf numFmtId="178" fontId="7" fillId="0" borderId="1" xfId="0" applyNumberFormat="1" applyFont="1" applyBorder="1" applyAlignment="1"/>
    <xf numFmtId="178" fontId="7" fillId="0" borderId="0" xfId="0" applyNumberFormat="1" applyFont="1"/>
    <xf numFmtId="178" fontId="7" fillId="0" borderId="1" xfId="0" applyNumberFormat="1" applyFont="1" applyBorder="1"/>
    <xf numFmtId="178" fontId="0" fillId="0" borderId="0" xfId="0" applyNumberFormat="1"/>
    <xf numFmtId="178" fontId="7" fillId="0" borderId="0" xfId="0" applyNumberFormat="1" applyFont="1" applyAlignment="1">
      <alignment horizontal="center" vertical="center"/>
    </xf>
    <xf numFmtId="176" fontId="7" fillId="0" borderId="0" xfId="0" applyNumberFormat="1" applyFont="1" applyFill="1" applyBorder="1" applyAlignment="1">
      <alignment horizontal="center"/>
    </xf>
    <xf numFmtId="49" fontId="7" fillId="3" borderId="11" xfId="0" applyNumberFormat="1" applyFont="1" applyFill="1" applyBorder="1" applyAlignment="1">
      <alignment horizontal="left"/>
    </xf>
    <xf numFmtId="0" fontId="7" fillId="3" borderId="4" xfId="0" applyNumberFormat="1" applyFont="1" applyFill="1" applyBorder="1" applyAlignment="1">
      <alignment horizontal="center"/>
    </xf>
    <xf numFmtId="0" fontId="7" fillId="3" borderId="5" xfId="0" applyNumberFormat="1" applyFont="1" applyFill="1" applyBorder="1" applyAlignment="1">
      <alignment horizontal="center"/>
    </xf>
    <xf numFmtId="0" fontId="7" fillId="0" borderId="2" xfId="0" applyNumberFormat="1" applyFont="1" applyBorder="1"/>
    <xf numFmtId="178" fontId="7" fillId="0" borderId="2" xfId="0" applyNumberFormat="1" applyFont="1" applyBorder="1" applyAlignment="1"/>
    <xf numFmtId="49" fontId="7" fillId="0" borderId="1" xfId="0" applyNumberFormat="1" applyFont="1" applyBorder="1"/>
    <xf numFmtId="178" fontId="0" fillId="0" borderId="0" xfId="0" applyNumberFormat="1" applyBorder="1" applyAlignment="1"/>
    <xf numFmtId="0" fontId="12" fillId="3" borderId="1" xfId="0" applyFont="1" applyFill="1" applyBorder="1"/>
    <xf numFmtId="49" fontId="0" fillId="0" borderId="0" xfId="0" applyNumberFormat="1"/>
    <xf numFmtId="49" fontId="7" fillId="0" borderId="0" xfId="0" applyNumberFormat="1" applyFont="1" applyAlignment="1" applyProtection="1">
      <alignment horizontal="center" vertical="center"/>
    </xf>
    <xf numFmtId="0" fontId="7" fillId="0" borderId="1" xfId="1" applyNumberFormat="1" applyFont="1" applyBorder="1"/>
    <xf numFmtId="49" fontId="7" fillId="0" borderId="1" xfId="0" applyNumberFormat="1" applyFont="1" applyBorder="1" applyAlignment="1">
      <alignment shrinkToFit="1"/>
    </xf>
    <xf numFmtId="178"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78" fontId="7" fillId="0" borderId="1" xfId="1" applyNumberFormat="1" applyFont="1" applyBorder="1"/>
    <xf numFmtId="0" fontId="7" fillId="0" borderId="1" xfId="0" applyFont="1" applyBorder="1" applyAlignment="1"/>
    <xf numFmtId="177" fontId="7" fillId="0" borderId="1" xfId="0" applyNumberFormat="1" applyFont="1" applyBorder="1" applyAlignment="1">
      <alignment horizontal="center" vertical="center"/>
    </xf>
    <xf numFmtId="0" fontId="7" fillId="0" borderId="0" xfId="0" applyFont="1" applyAlignment="1">
      <alignment horizontal="center"/>
    </xf>
    <xf numFmtId="177" fontId="7" fillId="0" borderId="0" xfId="0" applyNumberFormat="1" applyFont="1" applyAlignment="1"/>
    <xf numFmtId="49" fontId="6" fillId="0" borderId="0" xfId="0" applyNumberFormat="1" applyFont="1" applyBorder="1" applyAlignment="1">
      <alignment horizontal="left" indent="1"/>
    </xf>
    <xf numFmtId="49" fontId="7" fillId="0" borderId="0" xfId="0" applyNumberFormat="1" applyFont="1" applyAlignment="1"/>
    <xf numFmtId="0" fontId="7" fillId="0" borderId="0" xfId="0" applyNumberFormat="1" applyFont="1" applyAlignment="1"/>
    <xf numFmtId="41" fontId="4" fillId="0" borderId="0" xfId="2" applyFont="1"/>
    <xf numFmtId="179" fontId="0" fillId="0" borderId="0" xfId="0" applyNumberFormat="1"/>
    <xf numFmtId="31" fontId="0" fillId="0" borderId="0" xfId="0" applyNumberFormat="1" applyAlignment="1">
      <alignment horizontal="left"/>
    </xf>
    <xf numFmtId="0" fontId="0" fillId="0" borderId="0" xfId="0" applyAlignment="1">
      <alignment horizontal="left"/>
    </xf>
    <xf numFmtId="0" fontId="3" fillId="0" borderId="0" xfId="3">
      <alignment vertical="center"/>
    </xf>
    <xf numFmtId="0" fontId="3" fillId="0" borderId="0" xfId="3" applyAlignment="1">
      <alignment horizontal="center" vertical="center"/>
    </xf>
    <xf numFmtId="0" fontId="14" fillId="0" borderId="0" xfId="3" applyFont="1" applyAlignment="1">
      <alignment horizontal="center" vertical="center"/>
    </xf>
    <xf numFmtId="0" fontId="17" fillId="0" borderId="0" xfId="3" applyFont="1" applyAlignment="1">
      <alignment horizontal="center" vertical="center"/>
    </xf>
    <xf numFmtId="0" fontId="18" fillId="0" borderId="0" xfId="3" applyFont="1" applyAlignment="1">
      <alignment horizontal="right" vertical="center" shrinkToFit="1"/>
    </xf>
    <xf numFmtId="177" fontId="18" fillId="0" borderId="0" xfId="3" applyNumberFormat="1" applyFont="1" applyBorder="1" applyAlignment="1">
      <alignment horizontal="right" vertical="center" shrinkToFit="1"/>
    </xf>
    <xf numFmtId="177" fontId="18" fillId="0" borderId="0" xfId="3" applyNumberFormat="1" applyFont="1" applyBorder="1" applyAlignment="1">
      <alignment horizontal="center" vertical="center"/>
    </xf>
    <xf numFmtId="41" fontId="0" fillId="0" borderId="0" xfId="4" applyFont="1">
      <alignment vertical="center"/>
    </xf>
    <xf numFmtId="0" fontId="4" fillId="0" borderId="0" xfId="5" applyAlignment="1">
      <alignment horizontal="center"/>
    </xf>
    <xf numFmtId="0" fontId="19" fillId="0" borderId="30" xfId="3" quotePrefix="1" applyFont="1" applyBorder="1" applyAlignment="1">
      <alignment horizontal="center" vertical="center" wrapText="1"/>
    </xf>
    <xf numFmtId="0" fontId="3" fillId="0" borderId="0" xfId="3" applyAlignment="1">
      <alignment horizontal="right" vertical="center"/>
    </xf>
    <xf numFmtId="0" fontId="3" fillId="0" borderId="0" xfId="3" quotePrefix="1">
      <alignment vertical="center"/>
    </xf>
    <xf numFmtId="0" fontId="20" fillId="0" borderId="0" xfId="5" applyFont="1" applyAlignment="1">
      <alignment horizontal="center"/>
    </xf>
    <xf numFmtId="0" fontId="3" fillId="0" borderId="34" xfId="3" quotePrefix="1" applyFont="1" applyBorder="1" applyAlignment="1">
      <alignment horizontal="center" vertical="center" wrapText="1"/>
    </xf>
    <xf numFmtId="177" fontId="3" fillId="6" borderId="34" xfId="3" applyNumberFormat="1" applyFont="1" applyFill="1" applyBorder="1" applyAlignment="1">
      <alignment vertical="center" wrapText="1"/>
    </xf>
    <xf numFmtId="0" fontId="3" fillId="0" borderId="26" xfId="3" quotePrefix="1" applyFont="1" applyBorder="1" applyAlignment="1">
      <alignment horizontal="center" vertical="center" wrapText="1"/>
    </xf>
    <xf numFmtId="41" fontId="0" fillId="0" borderId="0" xfId="4" applyFont="1" applyAlignment="1">
      <alignment horizontal="right" vertical="center"/>
    </xf>
    <xf numFmtId="0" fontId="3" fillId="0" borderId="1" xfId="3" quotePrefix="1" applyFont="1" applyBorder="1" applyAlignment="1">
      <alignment horizontal="center" vertical="center" wrapText="1"/>
    </xf>
    <xf numFmtId="177" fontId="3" fillId="0" borderId="1" xfId="3" applyNumberFormat="1" applyFont="1" applyBorder="1" applyAlignment="1">
      <alignment vertical="center" wrapText="1"/>
    </xf>
    <xf numFmtId="0" fontId="3" fillId="0" borderId="23" xfId="3" quotePrefix="1" applyFont="1" applyBorder="1" applyAlignment="1">
      <alignment horizontal="center" vertical="center" shrinkToFit="1"/>
    </xf>
    <xf numFmtId="0" fontId="4" fillId="0" borderId="0" xfId="5"/>
    <xf numFmtId="0" fontId="3" fillId="0" borderId="10" xfId="3" quotePrefix="1" applyFont="1" applyBorder="1" applyAlignment="1">
      <alignment horizontal="center" vertical="center" wrapText="1"/>
    </xf>
    <xf numFmtId="177" fontId="3" fillId="0" borderId="10" xfId="3" applyNumberFormat="1" applyFont="1" applyBorder="1" applyAlignment="1">
      <alignment vertical="center" wrapText="1"/>
    </xf>
    <xf numFmtId="0" fontId="3" fillId="0" borderId="36" xfId="3" quotePrefix="1" applyFont="1" applyBorder="1" applyAlignment="1">
      <alignment horizontal="center" vertical="center" shrinkToFit="1"/>
    </xf>
    <xf numFmtId="0" fontId="3" fillId="0" borderId="26" xfId="3" quotePrefix="1" applyFont="1" applyBorder="1" applyAlignment="1">
      <alignment horizontal="left" vertical="center" shrinkToFit="1"/>
    </xf>
    <xf numFmtId="180" fontId="3" fillId="0" borderId="23" xfId="3" quotePrefix="1" applyNumberFormat="1" applyFont="1" applyBorder="1" applyAlignment="1">
      <alignment horizontal="left" vertical="center" shrinkToFit="1"/>
    </xf>
    <xf numFmtId="0" fontId="3" fillId="0" borderId="36" xfId="3" quotePrefix="1" applyFont="1" applyBorder="1" applyAlignment="1">
      <alignment horizontal="left" vertical="center" shrinkToFit="1"/>
    </xf>
    <xf numFmtId="0" fontId="21" fillId="0" borderId="0" xfId="3" applyFont="1">
      <alignment vertical="center"/>
    </xf>
    <xf numFmtId="0" fontId="3" fillId="0" borderId="0" xfId="3" applyBorder="1">
      <alignment vertical="center"/>
    </xf>
    <xf numFmtId="0" fontId="3" fillId="0" borderId="3" xfId="3" quotePrefix="1" applyFont="1" applyBorder="1" applyAlignment="1">
      <alignment horizontal="center" vertical="center" wrapText="1"/>
    </xf>
    <xf numFmtId="177" fontId="3" fillId="6" borderId="3" xfId="3" applyNumberFormat="1" applyFont="1" applyFill="1" applyBorder="1" applyAlignment="1">
      <alignment vertical="center" wrapText="1"/>
    </xf>
    <xf numFmtId="0" fontId="3" fillId="0" borderId="17" xfId="3" quotePrefix="1" applyFont="1" applyBorder="1" applyAlignment="1">
      <alignment horizontal="left" vertical="center" shrinkToFit="1"/>
    </xf>
    <xf numFmtId="0" fontId="22" fillId="0" borderId="0" xfId="3" applyFont="1" applyAlignment="1">
      <alignment horizontal="center" vertical="center"/>
    </xf>
    <xf numFmtId="0" fontId="3" fillId="0" borderId="1" xfId="3" applyBorder="1" applyAlignment="1">
      <alignment horizontal="center" vertical="center" wrapText="1"/>
    </xf>
    <xf numFmtId="177" fontId="3" fillId="6" borderId="1" xfId="3" applyNumberFormat="1" applyFont="1" applyFill="1" applyBorder="1" applyAlignment="1">
      <alignment vertical="center" wrapText="1"/>
    </xf>
    <xf numFmtId="10" fontId="3" fillId="0" borderId="23" xfId="3" quotePrefix="1" applyNumberFormat="1" applyFont="1" applyBorder="1" applyAlignment="1">
      <alignment horizontal="left" vertical="center" shrinkToFit="1"/>
    </xf>
    <xf numFmtId="181" fontId="3" fillId="0" borderId="23" xfId="3" quotePrefix="1" applyNumberFormat="1" applyFont="1" applyBorder="1" applyAlignment="1">
      <alignment horizontal="left" vertical="center" shrinkToFit="1"/>
    </xf>
    <xf numFmtId="0" fontId="3" fillId="0" borderId="27" xfId="3" applyBorder="1" applyAlignment="1">
      <alignment horizontal="right" vertical="center"/>
    </xf>
    <xf numFmtId="41" fontId="0" fillId="0" borderId="3" xfId="4" applyFont="1" applyBorder="1">
      <alignment vertical="center"/>
    </xf>
    <xf numFmtId="0" fontId="21" fillId="0" borderId="0" xfId="3" applyFont="1" applyAlignment="1">
      <alignment horizontal="left" vertical="center"/>
    </xf>
    <xf numFmtId="0" fontId="3" fillId="0" borderId="28" xfId="3" applyBorder="1" applyAlignment="1">
      <alignment horizontal="right" vertical="center"/>
    </xf>
    <xf numFmtId="41" fontId="0" fillId="0" borderId="10" xfId="4" applyFont="1" applyBorder="1">
      <alignment vertical="center"/>
    </xf>
    <xf numFmtId="0" fontId="21" fillId="0" borderId="0" xfId="3" applyFont="1" applyBorder="1" applyAlignment="1">
      <alignment horizontal="left" vertical="center"/>
    </xf>
    <xf numFmtId="0" fontId="3" fillId="0" borderId="0" xfId="3" applyBorder="1" applyAlignment="1">
      <alignment vertical="center"/>
    </xf>
    <xf numFmtId="0" fontId="25" fillId="0" borderId="0" xfId="3" applyFont="1">
      <alignment vertical="center"/>
    </xf>
    <xf numFmtId="0" fontId="3" fillId="0" borderId="0" xfId="3" applyBorder="1" applyAlignment="1">
      <alignment vertical="center" shrinkToFit="1"/>
    </xf>
    <xf numFmtId="0" fontId="3" fillId="0" borderId="23" xfId="3" quotePrefix="1" applyFont="1" applyBorder="1" applyAlignment="1">
      <alignment horizontal="left" vertical="center" shrinkToFit="1"/>
    </xf>
    <xf numFmtId="0" fontId="21" fillId="0" borderId="0" xfId="3" applyFont="1" applyBorder="1">
      <alignment vertical="center"/>
    </xf>
    <xf numFmtId="0" fontId="3" fillId="0" borderId="2" xfId="3" quotePrefix="1" applyFont="1" applyBorder="1" applyAlignment="1">
      <alignment horizontal="center" vertical="center" wrapText="1"/>
    </xf>
    <xf numFmtId="177" fontId="3" fillId="0" borderId="2" xfId="3" applyNumberFormat="1" applyFont="1" applyBorder="1" applyAlignment="1">
      <alignment vertical="center" wrapText="1"/>
    </xf>
    <xf numFmtId="0" fontId="3" fillId="0" borderId="14" xfId="3" quotePrefix="1" applyFont="1" applyBorder="1" applyAlignment="1">
      <alignment horizontal="left" vertical="center" shrinkToFit="1"/>
    </xf>
    <xf numFmtId="177" fontId="3" fillId="0" borderId="4" xfId="3" applyNumberFormat="1" applyFont="1" applyBorder="1" applyAlignment="1">
      <alignment vertical="center" wrapText="1"/>
    </xf>
    <xf numFmtId="0" fontId="27" fillId="0" borderId="50" xfId="3" quotePrefix="1" applyFont="1" applyBorder="1" applyAlignment="1">
      <alignment horizontal="left" vertical="center" shrinkToFit="1"/>
    </xf>
    <xf numFmtId="177" fontId="3" fillId="0" borderId="3" xfId="3" applyNumberFormat="1" applyFont="1" applyBorder="1" applyAlignment="1">
      <alignment vertical="center" wrapText="1"/>
    </xf>
    <xf numFmtId="180" fontId="3" fillId="0" borderId="17" xfId="3" quotePrefix="1" applyNumberFormat="1" applyFont="1" applyBorder="1" applyAlignment="1">
      <alignment horizontal="left" vertical="center" shrinkToFit="1"/>
    </xf>
    <xf numFmtId="9" fontId="3" fillId="0" borderId="23" xfId="3" quotePrefix="1" applyNumberFormat="1" applyFont="1" applyBorder="1" applyAlignment="1">
      <alignment horizontal="left" vertical="center" shrinkToFit="1"/>
    </xf>
    <xf numFmtId="177" fontId="3" fillId="6" borderId="10" xfId="3" applyNumberFormat="1" applyFont="1" applyFill="1" applyBorder="1" applyAlignment="1">
      <alignment vertical="center" wrapText="1"/>
    </xf>
    <xf numFmtId="177" fontId="3" fillId="0" borderId="34" xfId="3" applyNumberFormat="1" applyFont="1" applyBorder="1" applyAlignment="1">
      <alignment vertical="center" wrapText="1"/>
    </xf>
    <xf numFmtId="0" fontId="27" fillId="0" borderId="26" xfId="3" quotePrefix="1" applyFont="1" applyBorder="1" applyAlignment="1">
      <alignment horizontal="left" vertical="center" shrinkToFit="1"/>
    </xf>
    <xf numFmtId="0" fontId="28" fillId="0" borderId="0" xfId="3" applyFont="1">
      <alignment vertical="center"/>
    </xf>
    <xf numFmtId="9" fontId="3" fillId="0" borderId="36" xfId="3" quotePrefix="1" applyNumberFormat="1" applyFont="1" applyBorder="1" applyAlignment="1">
      <alignment horizontal="left" vertical="center" shrinkToFit="1"/>
    </xf>
    <xf numFmtId="177" fontId="30" fillId="0" borderId="4" xfId="3" applyNumberFormat="1" applyFont="1" applyBorder="1" applyAlignment="1">
      <alignment vertical="center" wrapText="1"/>
    </xf>
    <xf numFmtId="0" fontId="26" fillId="0" borderId="50" xfId="3" quotePrefix="1" applyFont="1" applyBorder="1" applyAlignment="1">
      <alignment horizontal="left" vertical="center" shrinkToFit="1"/>
    </xf>
    <xf numFmtId="0" fontId="31" fillId="0" borderId="0" xfId="3" applyFont="1">
      <alignment vertical="center"/>
    </xf>
    <xf numFmtId="0" fontId="2" fillId="0" borderId="0" xfId="68">
      <alignment vertical="center"/>
    </xf>
    <xf numFmtId="0" fontId="2" fillId="0" borderId="1" xfId="68" quotePrefix="1" applyFont="1" applyBorder="1" applyAlignment="1">
      <alignment vertical="center" wrapText="1"/>
    </xf>
    <xf numFmtId="177" fontId="2" fillId="0" borderId="1" xfId="68" applyNumberFormat="1" applyFont="1" applyBorder="1" applyAlignment="1">
      <alignment vertical="center" wrapText="1"/>
    </xf>
    <xf numFmtId="0" fontId="2" fillId="0" borderId="0" xfId="68" quotePrefix="1">
      <alignment vertical="center"/>
    </xf>
    <xf numFmtId="0" fontId="2" fillId="0" borderId="1" xfId="68" quotePrefix="1" applyFont="1" applyBorder="1" applyAlignment="1">
      <alignment horizontal="center" vertical="center" wrapText="1"/>
    </xf>
    <xf numFmtId="0" fontId="19" fillId="0" borderId="1" xfId="68" quotePrefix="1" applyFont="1" applyBorder="1" applyAlignment="1">
      <alignment horizontal="center" vertical="center" wrapText="1"/>
    </xf>
    <xf numFmtId="0" fontId="19" fillId="0" borderId="1" xfId="68" quotePrefix="1" applyFont="1" applyBorder="1" applyAlignment="1">
      <alignment horizontal="center" vertical="center" wrapText="1"/>
    </xf>
    <xf numFmtId="0" fontId="2" fillId="0" borderId="1" xfId="68" quotePrefix="1" applyFont="1" applyBorder="1" applyAlignment="1">
      <alignment vertical="center" wrapText="1"/>
    </xf>
    <xf numFmtId="0" fontId="2" fillId="0" borderId="1" xfId="68" quotePrefix="1" applyFont="1" applyBorder="1" applyAlignment="1">
      <alignment horizontal="center" vertical="center" wrapText="1"/>
    </xf>
    <xf numFmtId="0" fontId="47" fillId="0" borderId="0" xfId="68" applyFont="1" applyAlignment="1">
      <alignment horizontal="center" vertical="center"/>
    </xf>
    <xf numFmtId="0" fontId="19" fillId="0" borderId="0" xfId="68" quotePrefix="1" applyFont="1" applyAlignment="1">
      <alignment vertical="center"/>
    </xf>
    <xf numFmtId="0" fontId="19" fillId="0" borderId="0" xfId="68" applyFont="1" applyAlignment="1">
      <alignment horizontal="right" vertical="center"/>
    </xf>
    <xf numFmtId="0" fontId="19" fillId="0" borderId="1" xfId="68" quotePrefix="1" applyFont="1" applyBorder="1" applyAlignment="1">
      <alignment horizontal="center" vertical="center" wrapText="1"/>
    </xf>
    <xf numFmtId="0" fontId="2" fillId="0" borderId="1" xfId="68" quotePrefix="1" applyFont="1" applyBorder="1" applyAlignment="1">
      <alignment horizontal="distributed" vertical="center" wrapText="1"/>
    </xf>
    <xf numFmtId="0" fontId="16" fillId="0" borderId="0" xfId="3" applyFont="1" applyAlignment="1">
      <alignment horizontal="center" vertical="center"/>
    </xf>
    <xf numFmtId="0" fontId="18" fillId="0" borderId="0" xfId="3" applyFont="1" applyBorder="1" applyAlignment="1">
      <alignment horizontal="center" vertical="center"/>
    </xf>
    <xf numFmtId="49" fontId="18" fillId="0" borderId="21" xfId="3" applyNumberFormat="1" applyFont="1" applyBorder="1" applyAlignment="1">
      <alignment horizontal="left" vertical="center" shrinkToFit="1"/>
    </xf>
    <xf numFmtId="0" fontId="18" fillId="0" borderId="21" xfId="3" applyFont="1" applyBorder="1" applyAlignment="1">
      <alignment horizontal="left" vertical="center" shrinkToFit="1"/>
    </xf>
    <xf numFmtId="177" fontId="18" fillId="0" borderId="21" xfId="3" applyNumberFormat="1" applyFont="1" applyBorder="1" applyAlignment="1">
      <alignment horizontal="right" vertical="center" shrinkToFit="1"/>
    </xf>
    <xf numFmtId="0" fontId="19" fillId="0" borderId="29" xfId="3" quotePrefix="1" applyFont="1" applyBorder="1" applyAlignment="1">
      <alignment horizontal="center" vertical="center" wrapText="1"/>
    </xf>
    <xf numFmtId="0" fontId="19" fillId="0" borderId="30" xfId="3" quotePrefix="1" applyFont="1" applyBorder="1" applyAlignment="1">
      <alignment horizontal="center" vertical="center" wrapText="1"/>
    </xf>
    <xf numFmtId="0" fontId="19" fillId="0" borderId="31" xfId="3" quotePrefix="1" applyFont="1" applyBorder="1" applyAlignment="1">
      <alignment horizontal="center" vertical="center" wrapText="1"/>
    </xf>
    <xf numFmtId="0" fontId="19" fillId="0" borderId="32" xfId="3" quotePrefix="1" applyFont="1" applyBorder="1" applyAlignment="1">
      <alignment horizontal="center" vertical="center" wrapText="1"/>
    </xf>
    <xf numFmtId="0" fontId="19" fillId="0" borderId="4" xfId="3" quotePrefix="1" applyFont="1" applyBorder="1" applyAlignment="1">
      <alignment horizontal="center" vertical="center" wrapText="1"/>
    </xf>
    <xf numFmtId="0" fontId="19" fillId="0" borderId="5" xfId="3" quotePrefix="1" applyFont="1" applyBorder="1" applyAlignment="1">
      <alignment horizontal="center" vertical="center" wrapText="1"/>
    </xf>
    <xf numFmtId="177" fontId="3" fillId="0" borderId="0" xfId="3" applyNumberFormat="1" applyAlignment="1">
      <alignment horizontal="right" vertical="center"/>
    </xf>
    <xf numFmtId="0" fontId="3" fillId="0" borderId="37" xfId="3" quotePrefix="1" applyFont="1" applyBorder="1" applyAlignment="1">
      <alignment horizontal="right" vertical="center" shrinkToFit="1"/>
    </xf>
    <xf numFmtId="0" fontId="3" fillId="0" borderId="38" xfId="3" quotePrefix="1" applyFont="1" applyBorder="1" applyAlignment="1">
      <alignment horizontal="right" vertical="center" shrinkToFit="1"/>
    </xf>
    <xf numFmtId="0" fontId="3" fillId="0" borderId="10" xfId="3" quotePrefix="1" applyFont="1" applyBorder="1" applyAlignment="1">
      <alignment horizontal="left" vertical="center" shrinkToFit="1"/>
    </xf>
    <xf numFmtId="0" fontId="3" fillId="0" borderId="9" xfId="3" quotePrefix="1" applyFont="1" applyBorder="1" applyAlignment="1">
      <alignment horizontal="left" vertical="center" shrinkToFit="1"/>
    </xf>
    <xf numFmtId="0" fontId="3" fillId="0" borderId="26" xfId="3" quotePrefix="1" applyFont="1" applyBorder="1" applyAlignment="1">
      <alignment horizontal="distributed" vertical="center" wrapText="1"/>
    </xf>
    <xf numFmtId="0" fontId="3" fillId="0" borderId="23" xfId="3" quotePrefix="1" applyFont="1" applyBorder="1" applyAlignment="1">
      <alignment horizontal="distributed" vertical="center" wrapText="1"/>
    </xf>
    <xf numFmtId="0" fontId="3" fillId="0" borderId="36" xfId="3" quotePrefix="1" applyFont="1" applyBorder="1" applyAlignment="1">
      <alignment horizontal="distributed" vertical="center" wrapText="1"/>
    </xf>
    <xf numFmtId="0" fontId="3" fillId="0" borderId="25" xfId="3" quotePrefix="1" applyFont="1" applyBorder="1" applyAlignment="1">
      <alignment horizontal="right" vertical="center" shrinkToFit="1"/>
    </xf>
    <xf numFmtId="0" fontId="3" fillId="0" borderId="18" xfId="3" quotePrefix="1" applyFont="1" applyBorder="1" applyAlignment="1">
      <alignment horizontal="right" vertical="center" shrinkToFit="1"/>
    </xf>
    <xf numFmtId="0" fontId="3" fillId="0" borderId="3" xfId="3" quotePrefix="1" applyFont="1" applyBorder="1" applyAlignment="1">
      <alignment horizontal="left" vertical="center" shrinkToFit="1"/>
    </xf>
    <xf numFmtId="0" fontId="3" fillId="0" borderId="7" xfId="3" quotePrefix="1" applyFont="1" applyBorder="1" applyAlignment="1">
      <alignment horizontal="left" vertical="center" shrinkToFit="1"/>
    </xf>
    <xf numFmtId="0" fontId="3" fillId="0" borderId="19" xfId="3" quotePrefix="1" applyBorder="1" applyAlignment="1">
      <alignment horizontal="right" vertical="center" shrinkToFit="1"/>
    </xf>
    <xf numFmtId="0" fontId="3" fillId="0" borderId="24" xfId="3" quotePrefix="1" applyBorder="1" applyAlignment="1">
      <alignment horizontal="right" vertical="center" shrinkToFit="1"/>
    </xf>
    <xf numFmtId="0" fontId="3" fillId="0" borderId="1" xfId="3" quotePrefix="1" applyFont="1" applyBorder="1" applyAlignment="1">
      <alignment horizontal="left" vertical="center" shrinkToFit="1"/>
    </xf>
    <xf numFmtId="0" fontId="3" fillId="0" borderId="8" xfId="3" quotePrefix="1" applyBorder="1" applyAlignment="1">
      <alignment horizontal="left" vertical="center" shrinkToFit="1"/>
    </xf>
    <xf numFmtId="0" fontId="3" fillId="0" borderId="25" xfId="3" quotePrefix="1" applyFont="1" applyBorder="1" applyAlignment="1">
      <alignment horizontal="right" vertical="center" wrapText="1"/>
    </xf>
    <xf numFmtId="0" fontId="3" fillId="0" borderId="18" xfId="3" quotePrefix="1" applyFont="1" applyBorder="1" applyAlignment="1">
      <alignment horizontal="right" vertical="center" wrapText="1"/>
    </xf>
    <xf numFmtId="0" fontId="3" fillId="0" borderId="3" xfId="3" quotePrefix="1" applyFont="1" applyBorder="1" applyAlignment="1">
      <alignment horizontal="left" vertical="center" wrapText="1"/>
    </xf>
    <xf numFmtId="0" fontId="3" fillId="0" borderId="7" xfId="3" quotePrefix="1" applyFont="1" applyBorder="1" applyAlignment="1">
      <alignment horizontal="left" vertical="center" wrapText="1"/>
    </xf>
    <xf numFmtId="0" fontId="3" fillId="0" borderId="19" xfId="3" quotePrefix="1" applyFont="1" applyBorder="1" applyAlignment="1">
      <alignment horizontal="center" vertical="center" shrinkToFit="1"/>
    </xf>
    <xf numFmtId="0" fontId="3" fillId="0" borderId="24" xfId="3" quotePrefix="1" applyFont="1" applyBorder="1" applyAlignment="1">
      <alignment horizontal="center" vertical="center" shrinkToFit="1"/>
    </xf>
    <xf numFmtId="0" fontId="3" fillId="0" borderId="8" xfId="3" quotePrefix="1" applyFont="1" applyBorder="1" applyAlignment="1">
      <alignment horizontal="left" vertical="center" shrinkToFit="1"/>
    </xf>
    <xf numFmtId="0" fontId="3" fillId="0" borderId="19" xfId="3" quotePrefix="1" applyFont="1" applyBorder="1" applyAlignment="1">
      <alignment horizontal="right" vertical="center" shrinkToFit="1"/>
    </xf>
    <xf numFmtId="0" fontId="3" fillId="0" borderId="24" xfId="3" quotePrefix="1" applyFont="1" applyBorder="1" applyAlignment="1">
      <alignment horizontal="right" vertical="center" shrinkToFit="1"/>
    </xf>
    <xf numFmtId="177" fontId="3" fillId="0" borderId="0" xfId="3" applyNumberFormat="1" applyBorder="1" applyAlignment="1">
      <alignment horizontal="center" vertical="center"/>
    </xf>
    <xf numFmtId="0" fontId="3" fillId="0" borderId="0" xfId="3" applyBorder="1" applyAlignment="1">
      <alignment horizontal="center" vertical="center"/>
    </xf>
    <xf numFmtId="0" fontId="3" fillId="0" borderId="1" xfId="3" applyBorder="1" applyAlignment="1">
      <alignment horizontal="left" vertical="center" shrinkToFit="1"/>
    </xf>
    <xf numFmtId="0" fontId="3" fillId="0" borderId="8" xfId="3" applyBorder="1" applyAlignment="1">
      <alignment horizontal="left" vertical="center" shrinkToFit="1"/>
    </xf>
    <xf numFmtId="0" fontId="3" fillId="0" borderId="1" xfId="3" quotePrefix="1" applyBorder="1" applyAlignment="1">
      <alignment horizontal="left" vertical="center" shrinkToFit="1"/>
    </xf>
    <xf numFmtId="0" fontId="3" fillId="0" borderId="39" xfId="3" applyBorder="1" applyAlignment="1">
      <alignment horizontal="center" vertical="center"/>
    </xf>
    <xf numFmtId="0" fontId="3" fillId="0" borderId="40" xfId="3" applyBorder="1" applyAlignment="1">
      <alignment horizontal="center" vertical="center"/>
    </xf>
    <xf numFmtId="0" fontId="3" fillId="0" borderId="41" xfId="3" applyBorder="1" applyAlignment="1">
      <alignment horizontal="center" vertical="center"/>
    </xf>
    <xf numFmtId="0" fontId="3" fillId="0" borderId="3" xfId="3" applyBorder="1" applyAlignment="1">
      <alignment horizontal="left" vertical="center" shrinkToFit="1"/>
    </xf>
    <xf numFmtId="0" fontId="3" fillId="0" borderId="7" xfId="3" applyBorder="1" applyAlignment="1">
      <alignment horizontal="left" vertical="center" shrinkToFit="1"/>
    </xf>
    <xf numFmtId="0" fontId="23" fillId="0" borderId="20" xfId="3" applyFont="1" applyBorder="1" applyAlignment="1">
      <alignment horizontal="left" vertical="center"/>
    </xf>
    <xf numFmtId="0" fontId="23" fillId="0" borderId="21" xfId="3" applyFont="1" applyBorder="1" applyAlignment="1">
      <alignment horizontal="left" vertical="center"/>
    </xf>
    <xf numFmtId="177" fontId="24" fillId="0" borderId="42" xfId="3" applyNumberFormat="1" applyFont="1" applyBorder="1" applyAlignment="1">
      <alignment horizontal="center" vertical="center"/>
    </xf>
    <xf numFmtId="0" fontId="24" fillId="0" borderId="43" xfId="3" applyFont="1" applyBorder="1" applyAlignment="1">
      <alignment horizontal="center" vertical="center"/>
    </xf>
    <xf numFmtId="0" fontId="3" fillId="0" borderId="15" xfId="3" applyBorder="1" applyAlignment="1">
      <alignment horizontal="center" vertical="center" shrinkToFit="1"/>
    </xf>
    <xf numFmtId="0" fontId="3" fillId="0" borderId="16" xfId="3" applyBorder="1" applyAlignment="1">
      <alignment horizontal="center" vertical="center" shrinkToFit="1"/>
    </xf>
    <xf numFmtId="0" fontId="3" fillId="0" borderId="44" xfId="3" applyBorder="1" applyAlignment="1">
      <alignment horizontal="center" vertical="center" shrinkToFit="1"/>
    </xf>
    <xf numFmtId="0" fontId="3" fillId="0" borderId="37" xfId="3" applyBorder="1" applyAlignment="1">
      <alignment horizontal="center" vertical="center" shrinkToFit="1"/>
    </xf>
    <xf numFmtId="0" fontId="3" fillId="0" borderId="38" xfId="3" applyBorder="1" applyAlignment="1">
      <alignment horizontal="center" vertical="center" shrinkToFit="1"/>
    </xf>
    <xf numFmtId="0" fontId="3" fillId="0" borderId="45" xfId="3" applyBorder="1" applyAlignment="1">
      <alignment horizontal="center" vertical="center" shrinkToFit="1"/>
    </xf>
    <xf numFmtId="0" fontId="3" fillId="0" borderId="19" xfId="3" applyBorder="1" applyAlignment="1">
      <alignment horizontal="right" vertical="center" shrinkToFit="1"/>
    </xf>
    <xf numFmtId="0" fontId="3" fillId="0" borderId="24" xfId="3" applyBorder="1" applyAlignment="1">
      <alignment horizontal="right" vertical="center" shrinkToFit="1"/>
    </xf>
    <xf numFmtId="0" fontId="3" fillId="0" borderId="10" xfId="3" applyBorder="1" applyAlignment="1">
      <alignment horizontal="left" vertical="center" shrinkToFit="1"/>
    </xf>
    <xf numFmtId="0" fontId="3" fillId="0" borderId="9" xfId="3" applyBorder="1" applyAlignment="1">
      <alignment horizontal="left" vertical="center" shrinkToFit="1"/>
    </xf>
    <xf numFmtId="0" fontId="3" fillId="0" borderId="22" xfId="3" quotePrefix="1" applyFont="1" applyBorder="1" applyAlignment="1">
      <alignment horizontal="center" vertical="center" wrapText="1"/>
    </xf>
    <xf numFmtId="0" fontId="3" fillId="0" borderId="1" xfId="3" quotePrefix="1" applyFont="1" applyBorder="1" applyAlignment="1">
      <alignment horizontal="center" vertical="center" wrapText="1"/>
    </xf>
    <xf numFmtId="0" fontId="3" fillId="0" borderId="53" xfId="3" applyBorder="1" applyAlignment="1">
      <alignment horizontal="center" vertical="center" wrapText="1"/>
    </xf>
    <xf numFmtId="0" fontId="3" fillId="0" borderId="38" xfId="3" applyBorder="1" applyAlignment="1">
      <alignment horizontal="center" vertical="center" wrapText="1"/>
    </xf>
    <xf numFmtId="0" fontId="3" fillId="0" borderId="36" xfId="3" applyBorder="1" applyAlignment="1">
      <alignment horizontal="center" vertical="center" wrapText="1"/>
    </xf>
    <xf numFmtId="0" fontId="3" fillId="0" borderId="37" xfId="3" quotePrefix="1" applyFont="1" applyBorder="1" applyAlignment="1">
      <alignment horizontal="left" vertical="center" shrinkToFit="1"/>
    </xf>
    <xf numFmtId="0" fontId="3" fillId="0" borderId="45" xfId="3" quotePrefix="1" applyFont="1" applyBorder="1" applyAlignment="1">
      <alignment horizontal="left" vertical="center" shrinkToFit="1"/>
    </xf>
    <xf numFmtId="0" fontId="26" fillId="0" borderId="11" xfId="3" quotePrefix="1" applyFont="1" applyBorder="1" applyAlignment="1">
      <alignment horizontal="center" vertical="center" wrapText="1"/>
    </xf>
    <xf numFmtId="0" fontId="26" fillId="0" borderId="4" xfId="3" quotePrefix="1" applyFont="1" applyBorder="1" applyAlignment="1">
      <alignment horizontal="center" vertical="center" wrapText="1"/>
    </xf>
    <xf numFmtId="0" fontId="27" fillId="0" borderId="48" xfId="3" quotePrefix="1" applyFont="1" applyBorder="1" applyAlignment="1">
      <alignment horizontal="right" vertical="center" shrinkToFit="1"/>
    </xf>
    <xf numFmtId="0" fontId="27" fillId="0" borderId="49" xfId="3" quotePrefix="1" applyFont="1" applyBorder="1" applyAlignment="1">
      <alignment horizontal="right" vertical="center" shrinkToFit="1"/>
    </xf>
    <xf numFmtId="0" fontId="27" fillId="0" borderId="51" xfId="3" quotePrefix="1" applyFont="1" applyBorder="1" applyAlignment="1">
      <alignment horizontal="left" vertical="center" shrinkToFit="1"/>
    </xf>
    <xf numFmtId="0" fontId="27" fillId="0" borderId="52" xfId="3" quotePrefix="1" applyFont="1" applyBorder="1" applyAlignment="1">
      <alignment horizontal="left" vertical="center" shrinkToFit="1"/>
    </xf>
    <xf numFmtId="0" fontId="3" fillId="0" borderId="27" xfId="3" quotePrefix="1" applyFont="1" applyBorder="1" applyAlignment="1">
      <alignment horizontal="center" vertical="center" wrapText="1"/>
    </xf>
    <xf numFmtId="0" fontId="3" fillId="0" borderId="3" xfId="3" quotePrefix="1" applyFont="1" applyBorder="1" applyAlignment="1">
      <alignment horizontal="center" vertical="center" wrapText="1"/>
    </xf>
    <xf numFmtId="0" fontId="3" fillId="0" borderId="25" xfId="3" quotePrefix="1" applyBorder="1" applyAlignment="1">
      <alignment horizontal="right" vertical="center" shrinkToFit="1"/>
    </xf>
    <xf numFmtId="0" fontId="3" fillId="0" borderId="18" xfId="3" quotePrefix="1" applyBorder="1" applyAlignment="1">
      <alignment horizontal="right" vertical="center" shrinkToFit="1"/>
    </xf>
    <xf numFmtId="0" fontId="3" fillId="0" borderId="29" xfId="3" quotePrefix="1" applyFont="1" applyBorder="1" applyAlignment="1">
      <alignment horizontal="center" vertical="center" wrapText="1"/>
    </xf>
    <xf numFmtId="0" fontId="3" fillId="0" borderId="6" xfId="3" quotePrefix="1" applyFont="1" applyBorder="1" applyAlignment="1">
      <alignment horizontal="center" vertical="center" wrapText="1"/>
    </xf>
    <xf numFmtId="0" fontId="3" fillId="0" borderId="47" xfId="3" quotePrefix="1" applyFont="1" applyBorder="1" applyAlignment="1">
      <alignment horizontal="center" vertical="center" wrapText="1"/>
    </xf>
    <xf numFmtId="0" fontId="3" fillId="0" borderId="33" xfId="3" quotePrefix="1" applyFont="1" applyBorder="1" applyAlignment="1">
      <alignment horizontal="center" vertical="center" wrapText="1"/>
    </xf>
    <xf numFmtId="0" fontId="3" fillId="0" borderId="35" xfId="3" quotePrefix="1" applyFont="1" applyBorder="1" applyAlignment="1">
      <alignment horizontal="center" vertical="center" wrapText="1"/>
    </xf>
    <xf numFmtId="0" fontId="3" fillId="0" borderId="46" xfId="3" quotePrefix="1" applyFont="1" applyBorder="1" applyAlignment="1">
      <alignment horizontal="center" vertical="center" wrapText="1"/>
    </xf>
    <xf numFmtId="177" fontId="3" fillId="0" borderId="19" xfId="3" applyNumberFormat="1" applyFont="1" applyBorder="1" applyAlignment="1">
      <alignment horizontal="right" vertical="center" shrinkToFit="1"/>
    </xf>
    <xf numFmtId="177" fontId="3" fillId="0" borderId="24" xfId="3" applyNumberFormat="1" applyFont="1" applyBorder="1" applyAlignment="1">
      <alignment horizontal="right" vertical="center" shrinkToFit="1"/>
    </xf>
    <xf numFmtId="0" fontId="26" fillId="0" borderId="54" xfId="3" quotePrefix="1" applyFont="1" applyBorder="1" applyAlignment="1">
      <alignment horizontal="center" vertical="center" wrapText="1"/>
    </xf>
    <xf numFmtId="0" fontId="26" fillId="0" borderId="34" xfId="3" quotePrefix="1" applyFont="1" applyBorder="1" applyAlignment="1">
      <alignment horizontal="center" vertical="center" wrapText="1"/>
    </xf>
    <xf numFmtId="0" fontId="27" fillId="0" borderId="25" xfId="3" quotePrefix="1" applyFont="1" applyBorder="1" applyAlignment="1">
      <alignment horizontal="right" vertical="center" shrinkToFit="1"/>
    </xf>
    <xf numFmtId="0" fontId="27" fillId="0" borderId="18" xfId="3" quotePrefix="1" applyFont="1" applyBorder="1" applyAlignment="1">
      <alignment horizontal="right" vertical="center" shrinkToFit="1"/>
    </xf>
    <xf numFmtId="0" fontId="29" fillId="0" borderId="34" xfId="3" applyFont="1" applyBorder="1" applyAlignment="1">
      <alignment horizontal="left" vertical="center" shrinkToFit="1"/>
    </xf>
    <xf numFmtId="0" fontId="29" fillId="0" borderId="55" xfId="3" quotePrefix="1" applyFont="1" applyBorder="1" applyAlignment="1">
      <alignment horizontal="left" vertical="center" shrinkToFit="1"/>
    </xf>
    <xf numFmtId="0" fontId="3" fillId="0" borderId="27" xfId="3" applyBorder="1" applyAlignment="1">
      <alignment horizontal="center" vertical="center" wrapText="1"/>
    </xf>
    <xf numFmtId="0" fontId="3" fillId="0" borderId="15" xfId="3" quotePrefix="1" applyFont="1" applyBorder="1" applyAlignment="1">
      <alignment horizontal="right" vertical="center" shrinkToFit="1"/>
    </xf>
    <xf numFmtId="0" fontId="3" fillId="0" borderId="16" xfId="3" quotePrefix="1" applyFont="1" applyBorder="1" applyAlignment="1">
      <alignment horizontal="right" vertical="center" shrinkToFit="1"/>
    </xf>
    <xf numFmtId="0" fontId="29" fillId="0" borderId="3" xfId="3" applyFont="1" applyBorder="1" applyAlignment="1">
      <alignment horizontal="left" vertical="center" shrinkToFit="1"/>
    </xf>
    <xf numFmtId="0" fontId="29" fillId="0" borderId="7" xfId="3" quotePrefix="1" applyFont="1" applyBorder="1" applyAlignment="1">
      <alignment horizontal="left" vertical="center" shrinkToFit="1"/>
    </xf>
    <xf numFmtId="0" fontId="3" fillId="0" borderId="29" xfId="3" applyBorder="1" applyAlignment="1">
      <alignment horizontal="center" vertical="center"/>
    </xf>
    <xf numFmtId="0" fontId="3" fillId="0" borderId="56" xfId="3" applyBorder="1" applyAlignment="1">
      <alignment horizontal="center" vertical="center"/>
    </xf>
    <xf numFmtId="0" fontId="27" fillId="0" borderId="34" xfId="3" quotePrefix="1" applyFont="1" applyBorder="1" applyAlignment="1">
      <alignment horizontal="left" vertical="center" shrinkToFit="1"/>
    </xf>
    <xf numFmtId="0" fontId="27" fillId="0" borderId="55" xfId="3" quotePrefix="1" applyFont="1" applyBorder="1" applyAlignment="1">
      <alignment horizontal="left" vertical="center" shrinkToFit="1"/>
    </xf>
    <xf numFmtId="0" fontId="3" fillId="0" borderId="28" xfId="3" quotePrefix="1" applyFont="1" applyBorder="1" applyAlignment="1">
      <alignment horizontal="center" vertical="center" wrapText="1"/>
    </xf>
    <xf numFmtId="0" fontId="3" fillId="0" borderId="10" xfId="3" quotePrefix="1" applyFont="1" applyBorder="1" applyAlignment="1">
      <alignment horizontal="center" vertical="center" wrapText="1"/>
    </xf>
    <xf numFmtId="0" fontId="3" fillId="0" borderId="37" xfId="3" quotePrefix="1" applyBorder="1" applyAlignment="1">
      <alignment horizontal="right" vertical="center" shrinkToFit="1"/>
    </xf>
    <xf numFmtId="0" fontId="3" fillId="0" borderId="38" xfId="3" quotePrefix="1" applyBorder="1" applyAlignment="1">
      <alignment horizontal="right" vertical="center" shrinkToFit="1"/>
    </xf>
    <xf numFmtId="0" fontId="30" fillId="0" borderId="48" xfId="3" quotePrefix="1" applyFont="1" applyBorder="1" applyAlignment="1">
      <alignment horizontal="right" vertical="center" shrinkToFit="1"/>
    </xf>
    <xf numFmtId="0" fontId="26" fillId="0" borderId="49" xfId="3" quotePrefix="1" applyFont="1" applyBorder="1" applyAlignment="1">
      <alignment horizontal="right" vertical="center" shrinkToFit="1"/>
    </xf>
    <xf numFmtId="0" fontId="3" fillId="0" borderId="32" xfId="3" applyBorder="1" applyAlignment="1">
      <alignment horizontal="right" vertical="center"/>
    </xf>
    <xf numFmtId="0" fontId="3" fillId="0" borderId="0" xfId="3" applyBorder="1" applyAlignment="1">
      <alignment horizontal="right" vertical="center"/>
    </xf>
    <xf numFmtId="0" fontId="3" fillId="0" borderId="0" xfId="3" applyAlignment="1">
      <alignment horizontal="right" vertical="center"/>
    </xf>
    <xf numFmtId="0" fontId="3" fillId="0" borderId="22" xfId="3" applyBorder="1" applyAlignment="1">
      <alignment horizontal="center" vertical="center" wrapText="1"/>
    </xf>
    <xf numFmtId="0" fontId="29" fillId="0" borderId="1" xfId="3" applyFont="1" applyBorder="1" applyAlignment="1">
      <alignment horizontal="left" vertical="center" shrinkToFit="1"/>
    </xf>
    <xf numFmtId="0" fontId="29" fillId="0" borderId="8" xfId="3" quotePrefix="1" applyFont="1" applyBorder="1" applyAlignment="1">
      <alignment horizontal="left" vertical="center" shrinkToFit="1"/>
    </xf>
    <xf numFmtId="0" fontId="3" fillId="0" borderId="11" xfId="3" applyBorder="1" applyAlignment="1">
      <alignment horizontal="center" vertical="center"/>
    </xf>
    <xf numFmtId="0" fontId="3" fillId="0" borderId="5" xfId="3" applyBorder="1" applyAlignment="1">
      <alignment horizontal="center" vertical="center"/>
    </xf>
    <xf numFmtId="0" fontId="3" fillId="0" borderId="57" xfId="3" applyBorder="1" applyAlignment="1">
      <alignment horizontal="center" vertical="center" wrapText="1"/>
    </xf>
    <xf numFmtId="0" fontId="3" fillId="0" borderId="2" xfId="3" quotePrefix="1" applyFont="1" applyBorder="1" applyAlignment="1">
      <alignment horizontal="center" vertical="center" wrapText="1"/>
    </xf>
    <xf numFmtId="0" fontId="29" fillId="0" borderId="10" xfId="3" applyFont="1" applyBorder="1" applyAlignment="1">
      <alignment horizontal="left" vertical="center" shrinkToFit="1"/>
    </xf>
    <xf numFmtId="0" fontId="29" fillId="0" borderId="9" xfId="3" quotePrefix="1" applyFont="1" applyBorder="1" applyAlignment="1">
      <alignment horizontal="left" vertical="center" shrinkToFit="1"/>
    </xf>
    <xf numFmtId="0" fontId="3" fillId="0" borderId="47" xfId="3" applyBorder="1" applyAlignment="1">
      <alignment horizontal="center" vertical="center"/>
    </xf>
    <xf numFmtId="0" fontId="3" fillId="0" borderId="52" xfId="3" applyBorder="1" applyAlignment="1">
      <alignment horizontal="center" vertical="center"/>
    </xf>
    <xf numFmtId="49" fontId="7" fillId="0" borderId="19" xfId="0" applyNumberFormat="1" applyFont="1" applyBorder="1" applyAlignment="1"/>
    <xf numFmtId="0" fontId="0" fillId="0" borderId="24" xfId="0" applyBorder="1" applyAlignment="1"/>
    <xf numFmtId="0" fontId="0" fillId="0" borderId="23" xfId="0" applyBorder="1" applyAlignment="1"/>
    <xf numFmtId="178" fontId="7" fillId="0" borderId="1" xfId="0" applyNumberFormat="1" applyFont="1" applyBorder="1" applyAlignment="1">
      <alignment horizontal="center" vertical="center"/>
    </xf>
    <xf numFmtId="49" fontId="7" fillId="0" borderId="16" xfId="0" applyNumberFormat="1" applyFont="1" applyBorder="1" applyAlignment="1"/>
    <xf numFmtId="49" fontId="0" fillId="0" borderId="16" xfId="0" applyNumberFormat="1" applyBorder="1" applyAlignment="1"/>
    <xf numFmtId="49" fontId="7" fillId="0" borderId="0" xfId="0" applyNumberFormat="1" applyFont="1" applyAlignment="1">
      <alignment horizontal="center" vertical="center"/>
    </xf>
    <xf numFmtId="49" fontId="7" fillId="0" borderId="1"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0" borderId="0" xfId="0" applyFont="1" applyAlignment="1">
      <alignment horizontal="center"/>
    </xf>
    <xf numFmtId="49" fontId="8" fillId="0" borderId="0" xfId="0" applyNumberFormat="1" applyFont="1" applyBorder="1" applyAlignment="1">
      <alignment horizontal="left" indent="1"/>
    </xf>
    <xf numFmtId="0" fontId="0" fillId="0" borderId="0" xfId="0" applyBorder="1" applyAlignment="1"/>
    <xf numFmtId="0" fontId="7" fillId="0" borderId="0" xfId="0" applyFont="1" applyAlignment="1">
      <alignment horizontal="center" vertical="center"/>
    </xf>
    <xf numFmtId="0" fontId="7" fillId="0" borderId="1" xfId="0" applyFont="1" applyBorder="1" applyAlignment="1">
      <alignment horizontal="center" vertical="center"/>
    </xf>
    <xf numFmtId="49" fontId="0" fillId="0" borderId="1" xfId="0" applyNumberFormat="1" applyBorder="1" applyAlignment="1">
      <alignment horizontal="center" vertical="center"/>
    </xf>
    <xf numFmtId="176" fontId="7" fillId="0" borderId="1" xfId="0" applyNumberFormat="1" applyFont="1" applyBorder="1" applyAlignment="1">
      <alignment horizontal="center" vertical="center"/>
    </xf>
    <xf numFmtId="49" fontId="6" fillId="0" borderId="0" xfId="0" applyNumberFormat="1" applyFont="1" applyBorder="1" applyAlignment="1">
      <alignment horizontal="left" indent="1"/>
    </xf>
    <xf numFmtId="0" fontId="0" fillId="0" borderId="0" xfId="0" applyNumberFormat="1" applyBorder="1" applyAlignment="1"/>
    <xf numFmtId="0" fontId="0" fillId="0" borderId="1" xfId="0" applyBorder="1" applyAlignment="1"/>
    <xf numFmtId="178" fontId="7" fillId="0" borderId="0" xfId="0" applyNumberFormat="1" applyFont="1" applyBorder="1" applyAlignment="1">
      <alignment horizontal="center"/>
    </xf>
    <xf numFmtId="0" fontId="0" fillId="0" borderId="0" xfId="0" applyBorder="1" applyAlignment="1">
      <alignment horizontal="left" indent="1"/>
    </xf>
    <xf numFmtId="49" fontId="0" fillId="0" borderId="1" xfId="0" applyNumberFormat="1" applyBorder="1" applyAlignment="1"/>
    <xf numFmtId="0" fontId="0" fillId="0" borderId="1" xfId="0" applyBorder="1" applyAlignment="1">
      <alignment horizontal="center"/>
    </xf>
    <xf numFmtId="49" fontId="7" fillId="0" borderId="0" xfId="0" applyNumberFormat="1" applyFont="1" applyBorder="1" applyAlignment="1">
      <alignment horizontal="right"/>
    </xf>
    <xf numFmtId="49" fontId="0" fillId="0" borderId="0" xfId="0" applyNumberFormat="1" applyBorder="1" applyAlignment="1">
      <alignment horizontal="right"/>
    </xf>
    <xf numFmtId="49" fontId="7" fillId="0" borderId="0" xfId="0" applyNumberFormat="1" applyFont="1" applyBorder="1" applyAlignment="1">
      <alignment horizontal="left" indent="1"/>
    </xf>
    <xf numFmtId="0" fontId="13" fillId="4" borderId="12"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cellXfs>
  <cellStyles count="69">
    <cellStyle name="(△콤마)" xfId="6"/>
    <cellStyle name="(백분율)" xfId="7"/>
    <cellStyle name="(콤마)" xfId="8"/>
    <cellStyle name="´Þ·¯" xfId="9"/>
    <cellStyle name="△백분율" xfId="10"/>
    <cellStyle name="△콤마" xfId="11"/>
    <cellStyle name="°íÁ¤¼Ò¼ýÁ¡" xfId="12"/>
    <cellStyle name="°íÁ¤Ãâ·Â1" xfId="13"/>
    <cellStyle name="°íÁ¤Ãâ·Â2" xfId="14"/>
    <cellStyle name="¹éºÐÀ²_¿îÀüÀÚ±Ý" xfId="15"/>
    <cellStyle name="20% - 강조색2 2" xfId="16"/>
    <cellStyle name="³¯Â¥" xfId="17"/>
    <cellStyle name="ÅëÈ­ [0]_¸ñ·Ï-Á¶°æ" xfId="18"/>
    <cellStyle name="ÅëÈ­_¸ñ·Ï-Á¶°æ" xfId="19"/>
    <cellStyle name="ÆÛ¼¾Æ®" xfId="20"/>
    <cellStyle name="ÄÞ¸¶ [0]_¸ñ·Ï-Á¶°æ" xfId="21"/>
    <cellStyle name="ÄÞ¸¶_¸ñ·Ï-Á¶°æ" xfId="22"/>
    <cellStyle name="ÀÚ¸®¼ö" xfId="23"/>
    <cellStyle name="ÀÚ¸®¼ö0" xfId="24"/>
    <cellStyle name="Ç¥ÁØ_(%)ºñ¸ñ±ººÐ·ùÇ¥" xfId="25"/>
    <cellStyle name="ÇÕ»ê" xfId="26"/>
    <cellStyle name="Comma [0]_견적" xfId="27"/>
    <cellStyle name="Comma_견적" xfId="28"/>
    <cellStyle name="Currency [0]_견적" xfId="29"/>
    <cellStyle name="Currency_견적" xfId="30"/>
    <cellStyle name="Currency1" xfId="31"/>
    <cellStyle name="È­Æó±âÈ£" xfId="32"/>
    <cellStyle name="È­Æó±âÈ£0" xfId="33"/>
    <cellStyle name="Grey" xfId="34"/>
    <cellStyle name="Header1" xfId="35"/>
    <cellStyle name="Header2" xfId="36"/>
    <cellStyle name="Helv8_PFD4.XLS" xfId="37"/>
    <cellStyle name="Input [yellow]" xfId="38"/>
    <cellStyle name="Normal - Style1" xfId="39"/>
    <cellStyle name="Normal_견적" xfId="40"/>
    <cellStyle name="Percent [2]" xfId="41"/>
    <cellStyle name="Title" xfId="42"/>
    <cellStyle name="UM" xfId="43"/>
    <cellStyle name="고정소숫점" xfId="44"/>
    <cellStyle name="고정출력1" xfId="45"/>
    <cellStyle name="고정출력2" xfId="46"/>
    <cellStyle name="날짜" xfId="47"/>
    <cellStyle name="달러" xfId="48"/>
    <cellStyle name="똿뗦먛귟 [0.00]_laroux" xfId="49"/>
    <cellStyle name="똿뗦먛귟_laroux" xfId="50"/>
    <cellStyle name="믅됞 [0.00]_laroux" xfId="51"/>
    <cellStyle name="믅됞_laroux" xfId="52"/>
    <cellStyle name="뷭?_laroux" xfId="53"/>
    <cellStyle name="숫자(R)" xfId="54"/>
    <cellStyle name="쉼표 [0]" xfId="1" builtinId="6"/>
    <cellStyle name="쉼표 [0] 2" xfId="4"/>
    <cellStyle name="쉼표 [0] 2 2" xfId="2"/>
    <cellStyle name="쉼표 [0] 2 2 2" xfId="55"/>
    <cellStyle name="자리수" xfId="56"/>
    <cellStyle name="자리수0" xfId="57"/>
    <cellStyle name="콤마 [0]_(type)총괄" xfId="58"/>
    <cellStyle name="콤마[0]" xfId="59"/>
    <cellStyle name="콤마_(type)총괄" xfId="60"/>
    <cellStyle name="통화 [0] 2" xfId="61"/>
    <cellStyle name="퍼센트" xfId="62"/>
    <cellStyle name="표준" xfId="0" builtinId="0"/>
    <cellStyle name="표준 2" xfId="3"/>
    <cellStyle name="표준 2 2" xfId="5"/>
    <cellStyle name="표준 3" xfId="63"/>
    <cellStyle name="표준 4" xfId="64"/>
    <cellStyle name="표준 5" xfId="68"/>
    <cellStyle name="합산" xfId="65"/>
    <cellStyle name="화폐기호" xfId="66"/>
    <cellStyle name="화폐기호0" xfI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50" Type="http://schemas.openxmlformats.org/officeDocument/2006/relationships/externalLink" Target="externalLinks/externalLink37.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externalLink" Target="externalLinks/externalLink28.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114</xdr:row>
      <xdr:rowOff>0</xdr:rowOff>
    </xdr:from>
    <xdr:to>
      <xdr:col>20</xdr:col>
      <xdr:colOff>347382</xdr:colOff>
      <xdr:row>253</xdr:row>
      <xdr:rowOff>127465</xdr:rowOff>
    </xdr:to>
    <xdr:pic>
      <xdr:nvPicPr>
        <xdr:cNvPr id="2" name="그림 1" descr="2020.9월 원가.PNG"/>
        <xdr:cNvPicPr>
          <a:picLocks noChangeAspect="1"/>
        </xdr:cNvPicPr>
      </xdr:nvPicPr>
      <xdr:blipFill>
        <a:blip xmlns:r="http://schemas.openxmlformats.org/officeDocument/2006/relationships" r:embed="rId1" cstate="print"/>
        <a:stretch>
          <a:fillRect/>
        </a:stretch>
      </xdr:blipFill>
      <xdr:spPr>
        <a:xfrm>
          <a:off x="184337" y="25488900"/>
          <a:ext cx="18574870" cy="13500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419100</xdr:colOff>
      <xdr:row>14</xdr:row>
      <xdr:rowOff>85725</xdr:rowOff>
    </xdr:from>
    <xdr:to>
      <xdr:col>13</xdr:col>
      <xdr:colOff>400050</xdr:colOff>
      <xdr:row>30</xdr:row>
      <xdr:rowOff>28575</xdr:rowOff>
    </xdr:to>
    <xdr:pic>
      <xdr:nvPicPr>
        <xdr:cNvPr id="9226" name="Picture 10">
          <a:extLst>
            <a:ext uri="{FF2B5EF4-FFF2-40B4-BE49-F238E27FC236}">
              <a16:creationId xmlns="" xmlns:a16="http://schemas.microsoft.com/office/drawing/2014/main" id="{351D3746-F676-4F53-BE44-968BE405E8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991725" y="2514600"/>
          <a:ext cx="5286375" cy="27241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542925</xdr:colOff>
      <xdr:row>21</xdr:row>
      <xdr:rowOff>47625</xdr:rowOff>
    </xdr:from>
    <xdr:to>
      <xdr:col>1</xdr:col>
      <xdr:colOff>5467350</xdr:colOff>
      <xdr:row>31</xdr:row>
      <xdr:rowOff>190500</xdr:rowOff>
    </xdr:to>
    <xdr:sp macro="" textlink="">
      <xdr:nvSpPr>
        <xdr:cNvPr id="7175" name="Rectangle 7">
          <a:extLst>
            <a:ext uri="{FF2B5EF4-FFF2-40B4-BE49-F238E27FC236}">
              <a16:creationId xmlns="" xmlns:a16="http://schemas.microsoft.com/office/drawing/2014/main" id="{20C58769-A46E-4C7C-82ED-85782229D23F}"/>
            </a:ext>
          </a:extLst>
        </xdr:cNvPr>
        <xdr:cNvSpPr>
          <a:spLocks noChangeArrowheads="1"/>
        </xdr:cNvSpPr>
      </xdr:nvSpPr>
      <xdr:spPr bwMode="auto">
        <a:xfrm>
          <a:off x="942975" y="5067300"/>
          <a:ext cx="4924425" cy="2524125"/>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600075</xdr:colOff>
      <xdr:row>21</xdr:row>
      <xdr:rowOff>133350</xdr:rowOff>
    </xdr:from>
    <xdr:to>
      <xdr:col>1</xdr:col>
      <xdr:colOff>2781300</xdr:colOff>
      <xdr:row>31</xdr:row>
      <xdr:rowOff>133350</xdr:rowOff>
    </xdr:to>
    <xdr:pic>
      <xdr:nvPicPr>
        <xdr:cNvPr id="7176" name="Picture 8" descr="행높이팝업">
          <a:extLst>
            <a:ext uri="{FF2B5EF4-FFF2-40B4-BE49-F238E27FC236}">
              <a16:creationId xmlns="" xmlns:a16="http://schemas.microsoft.com/office/drawing/2014/main" id="{E182F931-98AC-4D39-AD6F-5CF1784375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00125" y="5153025"/>
          <a:ext cx="2181225" cy="2381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3295650</xdr:colOff>
      <xdr:row>24</xdr:row>
      <xdr:rowOff>104775</xdr:rowOff>
    </xdr:from>
    <xdr:to>
      <xdr:col>1</xdr:col>
      <xdr:colOff>4953000</xdr:colOff>
      <xdr:row>28</xdr:row>
      <xdr:rowOff>66675</xdr:rowOff>
    </xdr:to>
    <xdr:pic>
      <xdr:nvPicPr>
        <xdr:cNvPr id="7177" name="Picture 9" descr="행높이">
          <a:extLst>
            <a:ext uri="{FF2B5EF4-FFF2-40B4-BE49-F238E27FC236}">
              <a16:creationId xmlns="" xmlns:a16="http://schemas.microsoft.com/office/drawing/2014/main" id="{EFF472D9-9590-410C-9E4F-78D999E33C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695700" y="5838825"/>
          <a:ext cx="1657350" cy="9144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08009\network\DATA\PHUNGTAK\&#44592;&#445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ks1\d\My%20Documents\&#44228;&#49328;&#49436;\&#49933;&#50857;\&#51221;&#48372;&#49468;&#5344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5-&#49436;&#50872;&#45824;&#45236;&#50669;&#49436;\&#52572;&#51333;&#54028;&#51068;\99-05-10-&#49436;&#50872;&#45824;&#44288;&#47144;(&#45236;&#50669;&#49436;-1&#49688;&#51221;&#5147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54620;&#52285;&#50857;\WORK\&#44396;&#44040;&#54620;&#46972;2001.11.02\35bl-&#51453;&#51204;&#54620;&#46972;-&#49457;&#54788;\&#44228;&#49328;&#49436;\&#51221;&#48372;&#49468;&#5344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54620;&#52285;&#50857;\WORK\&#44396;&#44040;&#54620;&#46972;2001.11.02\35bl-&#51453;&#51204;&#54620;&#46972;-&#49457;&#54788;\&#44228;&#49328;&#49436;\MOTE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ks1\d\&#44228;&#49328;&#49436;\&#49933;&#50857;\&#51221;&#48372;&#49468;&#5344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08009\network\DATA-98\&#51204;&#51452;&#50948;&#49373;\pipe-mi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4-19-&#49436;&#50872;&#45824;&#44288;&#47144;\99-04-19-&#49436;&#50872;&#45824;&#44288;&#47144;(&#49688;&#51221;&#5147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5-&#49436;&#50872;&#45824;&#45236;&#50669;&#49436;\&#52572;&#51333;&#54028;&#51068;\1.&#47609;&#50516;&#44144;&#44288;&#4714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UNIT-Q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OSO&#50500;&#493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1060;&#54788;&#54812;\in&amp;out\hb\&#49340;&#49328;1&#51648;&#44396;(&#49892;&#49884;)\&#51452;&#44277;&#49688;&#47049;\&#51068;&#50948;&#45824;&#44032;98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51221;&#49345;&#44508;\&#50577;&#54217;\ok\&#45824;&#44396;-&#45824;&#46041;\&#44396;&#51312;&#44228;&#49328;&#49436;\&#52572;&#51333;\&#44368;&#45824;\77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08014\&#48155;&#45716;&#44275;!\WINDOWS\GI-LIS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ks1\d\My%20Documents\&#44228;&#49328;&#49436;\&#51221;&#48372;&#49468;&#5344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9569;&#54788;&#50857;\&#54532;&#47196;&#51229;&#53944;\hb\&#49340;&#49328;1&#51648;&#44396;(&#49892;&#49884;)\&#51452;&#44277;&#49688;&#47049;\&#51068;&#50948;&#45824;&#44032;98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1060;&#53441;&#44260;\C\&#51077;&#52272;&#45236;&#50669;\&#54077;&#49457;&#54616;&#49688;\My%20Documents\&#45236;&#5066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1060;&#53441;&#44260;\C\&#51077;&#52272;&#45236;&#50669;\&#49436;&#48512;&#54616;&#49688;&#52376;&#47532;&#51109;\&#51077;&#52272;&#45236;&#50669;&#4943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08009\network\DATA-98\&#51204;&#51452;&#50948;&#49373;\PIPE-MU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windows\&#48148;&#53461;%20&#54868;&#47732;\&#51060;&#49457;&#48120;\&#44204;&#51201;&#49436;&#48169;\&#49457;&#50864;&#48169;\&#49352;%20&#54260;&#45908;\&#52509;&#45236;&#50669;&#49436;&#54632;\&#45224;&#50896;&#44204;&#512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4608;&#51333;&#49437;\04%20&#50896;&#51452;&#55141;&#50629;&#54616;&#49688;&#52376;&#47532;&#51109;\My%20Documents\&#51077;&#52272;&#44204;&#51201;\2000&#45380;\&#49345;&#54616;&#49688;&#46020;\&#54077;&#49457;\&#49444;&#44228;&#49436;(&#44592;&#44228;)\&#46020;&#44553;\&#54077;&#49457;&#45236;&#50669;-&#46020;&#445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08009\network\DATA-98\&#51204;&#51452;&#50948;&#49373;\&#45236;&#5066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98-JOB\KY-ES4\J-TO-MBI.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hn\&#44032;&#51256;&#44032;&#49464;&#50836;\&#45347;&#50612;&#51452;&#49464;&#50836;\&#46020;&#48393;(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windows\&#48148;&#53461;%20&#54868;&#47732;\&#51060;&#49457;&#48120;\&#44204;&#51201;&#49436;&#48169;\&#49457;&#50864;&#48169;\data\excel\&#45224;&#50896;&#44204;&#5120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51060;&#53441;&#44260;\C\&#51077;&#52272;&#45236;&#50669;\&#54077;&#49457;&#54616;&#49688;\EXCEL\YESTER\&#44540;&#44144;&#4943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H\&#44032;&#51256;&#44032;&#49464;&#50836;\OFFICE%20&#50577;&#49885;\N&#36035;&#63963;-&#3288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MIRAN\OSO&#50500;&#4932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ROOM\ASAN\C1&#52509;&#4429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08014\&#48155;&#45716;&#44275;!\DATA\YOUNGANG\CALSHEET\GOD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44608;&#51652;&#50689;\&#52488;&#46321;&#54617;&#44368;\&#51648;&#50689;&#48277;&#4988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Jungil-data\users\2001&#45380;&#44221;&#50896;\7,&#44221;&#50896;(&#44288;&#47532;&#48512;)\WIN95\&#48148;&#53461;%20&#54868;&#47732;\My%20Documents\&#50672;&#4984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MK\&#44032;&#51256;&#44032;&#49464;&#50836;\OFFICE%20&#50577;&#49885;\N&#36035;&#63963;-&#3288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08009\network\DATA-98\&#51204;&#51452;&#50948;&#49373;\GO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08014\&#48155;&#45716;&#44275;!\WINDOWS\DATA-97\ASAN-971\YONG-RAG\AS-YO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uxsoul\&#44277;&#50976;&#47928;&#49436;\&#9733;&#49324;&#47924;&#49892;%20&#49436;&#47448;&#54268;\&#48512;&#50633;&#51060;\&#46041;&#45224;&#44428;&#47932;&#47448;&#49468;&#53552;_&#44277;&#49324;&#48708;&#48516;&#49437;&#54364;_12072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5236;%20&#47928;&#49436;/&#44368;&#50977;&#52397;/&#51204;&#45224;&#44368;&#50977;&#52397;&#45225;&#54408;/&#47924;&#50504;&#44368;&#50977;&#52397;/&#45224;&#50501;&#51473;&#54617;&#44368;/&#51088;&#47308;&#51665;(060315)/My%20Documents/&#51068;&#50948;&#45824;&#44032;/&#44148;&#52629;/&#44148;&#52629;IL-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98-job-2\HY-JANG\ROOM\ASAN\C1&#52509;&#442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45432;&#53944;&#48513;\&#51089;&#50629;&#49892;\&#44305;&#54413;\Y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비교견적 (2)"/>
      <sheetName val="비교견적"/>
      <sheetName val="1단계"/>
      <sheetName val="2단계"/>
      <sheetName val="견적리스트"/>
      <sheetName val="견적가"/>
      <sheetName val="기본"/>
      <sheetName val="금액내역서"/>
      <sheetName val="적격분석"/>
      <sheetName val="자재단가표"/>
      <sheetName val="집계표"/>
      <sheetName val="예정(3)"/>
      <sheetName val="8.PILE  (돌출)"/>
      <sheetName val="설비"/>
      <sheetName val="TYPE1"/>
      <sheetName val="9902"/>
      <sheetName val="일위대가(가설)"/>
      <sheetName val="#REF"/>
      <sheetName val="증감대비"/>
      <sheetName val="법면"/>
      <sheetName val="토공"/>
      <sheetName val="구조물공"/>
      <sheetName val="배수공1"/>
      <sheetName val="포장공"/>
      <sheetName val="부대공"/>
      <sheetName val="중기일위대가"/>
      <sheetName val="기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ATA"/>
      <sheetName val="DATA1"/>
      <sheetName val="인입공사"/>
      <sheetName val="정보센타"/>
    </sheetNames>
    <sheetDataSet>
      <sheetData sheetId="0"/>
      <sheetData sheetId="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TWIN</v>
          </cell>
          <cell r="B9">
            <v>1.25</v>
          </cell>
        </row>
      </sheetData>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ldt"/>
      <sheetName val="공사원가"/>
      <sheetName val="내역서집계표"/>
      <sheetName val="내역서99-4"/>
      <sheetName val="일위대가집계표"/>
      <sheetName val="정부노임단가"/>
      <sheetName val="단가조사서"/>
      <sheetName val="견적중기"/>
      <sheetName val="중기산출근거"/>
      <sheetName val="중기집계표"/>
      <sheetName val="중기계산"/>
      <sheetName val="주입율"/>
      <sheetName val="토공일위"/>
      <sheetName val="공통일위"/>
      <sheetName val="일반토목공통일위"/>
      <sheetName val="LW일위"/>
      <sheetName val="토공-토사"/>
      <sheetName val="풍화암굴착및상차"/>
      <sheetName val="토사운반및사토장정리"/>
      <sheetName val="풍화암운반및사토장정리"/>
      <sheetName val="가시-토사천공"/>
      <sheetName val="가시-풍화암천공"/>
      <sheetName val="가시-연암천공"/>
      <sheetName val="가시-파일박기(디젤햄머)"/>
      <sheetName val="가시-파일뽑기(진동햄머)"/>
      <sheetName val="가시-띠장설치및철거"/>
      <sheetName val="케이싱설치"/>
      <sheetName val="가시-토류판설치-버팀보"/>
      <sheetName val="가시-버팀보3"/>
      <sheetName val="가시-버팀보9"/>
      <sheetName val="RCD-장비운반"/>
      <sheetName val="RCD-STAND파일압입"/>
      <sheetName val="RCD-장비이동및거치"/>
      <sheetName val="RCD-굴착(풍화암)"/>
      <sheetName val="RCD-굴착(기반암)"/>
      <sheetName val="RCD-슬라임처리"/>
      <sheetName val="RCD-말뚝조성공"/>
      <sheetName val="RCD-두부정리"/>
      <sheetName val="어스앵카-천공(토사)"/>
      <sheetName val="어스앵카-천공(풍화암)"/>
      <sheetName val="어스앵카-천공(연암)"/>
      <sheetName val="어스앵커-pc강선"/>
      <sheetName val="어스앵커-그라우팅"/>
      <sheetName val="어스앵커-pc콘"/>
      <sheetName val="이토상차및운반"/>
      <sheetName val="SCW-파일건입(디젤햄머)"/>
      <sheetName val="RCD-STRAND PILE 압입및굴착"/>
      <sheetName val="부대공-강재운반1"/>
      <sheetName val="철근운반"/>
      <sheetName val="부대공-시멘트운반"/>
      <sheetName val="혼합골재포설및다짐"/>
      <sheetName val="노체다짐"/>
      <sheetName val="노상다짐"/>
      <sheetName val="보조기층포설"/>
      <sheetName val="아스콘기층포장"/>
      <sheetName val="아스콘표층포장"/>
      <sheetName val="프라임코팅포설"/>
      <sheetName val="텍코팅포설"/>
      <sheetName val="24"/>
      <sheetName val="가시-쓰암천공"/>
      <sheetName val="가시-파으박기(디젤햄머)"/>
      <sheetName val="견"/>
      <sheetName val="99-05-10-서울대관련(내역서-1수정중)"/>
      <sheetName val="차액보증"/>
      <sheetName val="일위대가목차"/>
      <sheetName val="가공비"/>
      <sheetName val="3BL공동구 수량"/>
      <sheetName val="데이타"/>
      <sheetName val="식재인부"/>
      <sheetName val="단가표"/>
      <sheetName val="영동(D)"/>
      <sheetName val="BSD (2)"/>
      <sheetName val="Customer Databas"/>
      <sheetName val="말뚝물량"/>
      <sheetName val="계화배수"/>
      <sheetName val="수량산출서"/>
      <sheetName val="일위대가"/>
      <sheetName val="내역서"/>
      <sheetName val="전기일위대가"/>
      <sheetName val="CODE"/>
      <sheetName val="hvac내역서(제어동)"/>
      <sheetName val="도급"/>
      <sheetName val="대비"/>
      <sheetName val="교통대책내역"/>
      <sheetName val="Total"/>
      <sheetName val="관람석제출"/>
      <sheetName val="Proposal"/>
      <sheetName val="Sheet1"/>
      <sheetName val="INPUT"/>
      <sheetName val="공문"/>
      <sheetName val="세부내역"/>
      <sheetName val="Cover"/>
      <sheetName val="투찰"/>
      <sheetName val="공사비집계"/>
      <sheetName val="금액집계"/>
      <sheetName val="경비2내역"/>
      <sheetName val="을"/>
      <sheetName val="물량표"/>
      <sheetName val="JUCKEYK"/>
      <sheetName val="FB25JN"/>
      <sheetName val="보도경계블럭"/>
      <sheetName val="서울대규장각(가시설흙막이)"/>
      <sheetName val="N賃率-職"/>
      <sheetName val=" 견적서"/>
      <sheetName val="소비자가"/>
      <sheetName val="수량산출"/>
      <sheetName val="단면(RW1)"/>
      <sheetName val="BSD _2_"/>
      <sheetName val="20관리비율"/>
      <sheetName val="토공사"/>
      <sheetName val="토목"/>
      <sheetName val="내역서(총)"/>
      <sheetName val="교각1"/>
      <sheetName val="예산M12A"/>
      <sheetName val="TEL"/>
      <sheetName val="wall"/>
      <sheetName val="토공(완충)"/>
      <sheetName val="공사비 내역 (가)"/>
      <sheetName val="full (2)"/>
      <sheetName val="건축집계표"/>
      <sheetName val="unit 4"/>
      <sheetName val="금액내역서"/>
      <sheetName val="단가표 "/>
      <sheetName val="건축내역"/>
      <sheetName val="공사비내역서"/>
      <sheetName val="노임변동률"/>
      <sheetName val="fitting"/>
      <sheetName val="도급양식"/>
      <sheetName val="변화치수"/>
      <sheetName val="준검 내역서"/>
      <sheetName val="RCD-두부정리_x0000_ꘄŤ_x0000__x0004__x0000__x0000__x0000__x0000__x0000__x0000_휰Ť_x0000__x0000__x0000__x0000__x0000__x0000__x0000__x0000_ꐨŤ"/>
      <sheetName val="설계조건"/>
      <sheetName val="안정계산"/>
      <sheetName val="단면검토"/>
      <sheetName val="BLOCK(1)"/>
      <sheetName val="GRDBS"/>
      <sheetName val="여과지동"/>
      <sheetName val="기초자료"/>
      <sheetName val="설계서"/>
      <sheetName val="건축원가계산서"/>
      <sheetName val="설계개요"/>
      <sheetName val="조명시설"/>
      <sheetName val="BID"/>
      <sheetName val="공사원가계산서"/>
      <sheetName val="6호기"/>
      <sheetName val="list price"/>
      <sheetName val="DR(SUM)"/>
      <sheetName val="TL(SUM)"/>
      <sheetName val="상 부"/>
      <sheetName val="터파기및재료"/>
      <sheetName val="Sheet2"/>
      <sheetName val="원가계산"/>
      <sheetName val="EACT10"/>
      <sheetName val="대우단가(풍산)"/>
      <sheetName val="단면가정"/>
      <sheetName val="건축"/>
      <sheetName val="직접비"/>
      <sheetName val="시추주상도"/>
      <sheetName val="도급잔고내역"/>
      <sheetName val="Macro(전선)"/>
      <sheetName val="8월현금흐름표"/>
      <sheetName val="DI1"/>
      <sheetName val="UR2-Calculation"/>
      <sheetName val="Sheet5"/>
      <sheetName val="날개벽"/>
      <sheetName val="예산서"/>
      <sheetName val="견적서"/>
      <sheetName val="공사비예산서(토목분)"/>
      <sheetName val="옹벽"/>
      <sheetName val="단면치수"/>
      <sheetName val="factor"/>
      <sheetName val="내역집계표_소방"/>
      <sheetName val="#REF"/>
      <sheetName val="건축내역서"/>
      <sheetName val="Y-WORK"/>
      <sheetName val="ABUT수량-A1"/>
      <sheetName val="영업소실적"/>
      <sheetName val="7.5.2 BOQ Summary "/>
      <sheetName val="노원열병합  건축공사기성내역서"/>
      <sheetName val="부표총괄"/>
      <sheetName val="지장물C"/>
      <sheetName val="문학간접"/>
      <sheetName val="내역"/>
      <sheetName val="직노"/>
      <sheetName val="RCD-두부정리_x0000_ꘄŤ_x0004__x0000_휰ŤꐨŤ&amp;)[99-05-10-서울"/>
      <sheetName val="TB-내역서"/>
      <sheetName val="RCD-STRAND_PILE_압입및굴착"/>
      <sheetName val="BSD_(2)"/>
      <sheetName val="3BL공동구_수량"/>
      <sheetName val="공사비_내역_(가)"/>
      <sheetName val="Customer_Databas"/>
      <sheetName val="재집"/>
      <sheetName val="직재"/>
      <sheetName val="물가자료"/>
      <sheetName val="차수"/>
      <sheetName val="PAINT"/>
      <sheetName val="총괄표"/>
      <sheetName val="개요"/>
      <sheetName val="날개벽(좌,우=45도,75도)"/>
      <sheetName val="광진통합기성내역"/>
      <sheetName val="단중표"/>
      <sheetName val="시멘트"/>
      <sheetName val="direct"/>
      <sheetName val="wage"/>
      <sheetName val="SE-611"/>
      <sheetName val="I.설계조건"/>
      <sheetName val="Sheet3"/>
      <sheetName val="전산망"/>
      <sheetName val="b_gunmul"/>
      <sheetName val="b_balju (2)"/>
      <sheetName val="소방사항"/>
      <sheetName val="CALCULATION"/>
      <sheetName val="DESIGN_CRETERIA"/>
      <sheetName val="제경비"/>
      <sheetName val="danga"/>
      <sheetName val="ilch"/>
      <sheetName val="차량구입"/>
      <sheetName val="단위수량"/>
      <sheetName val="맨홀토공수량"/>
      <sheetName val="data1"/>
      <sheetName val="WO"/>
      <sheetName val="list_price"/>
      <sheetName val="_견적서"/>
      <sheetName val="상_부"/>
      <sheetName val="BSD__2_"/>
      <sheetName val="준검_내역서"/>
      <sheetName val="full_(2)"/>
      <sheetName val="unit_4"/>
      <sheetName val="원가"/>
      <sheetName val="DATE"/>
      <sheetName val="단가조사표"/>
      <sheetName val="DATA(BAC)"/>
      <sheetName val="분전반"/>
      <sheetName val="단가대비"/>
      <sheetName val="DATA"/>
      <sheetName val="견적내용입력"/>
      <sheetName val="견적서세부내용"/>
      <sheetName val="표지"/>
      <sheetName val="RCD-두부정리?ꘄŤ?_x0004_??????휰Ť????????ꐨŤ"/>
      <sheetName val="공통가설"/>
      <sheetName val="8.PILE  (돌출)"/>
      <sheetName val="전체공사"/>
      <sheetName val="SPEC"/>
      <sheetName val="대전월평내역"/>
      <sheetName val="CAL"/>
      <sheetName val="dg"/>
      <sheetName val="ELECTRIC"/>
      <sheetName val="1.우편집중내역서"/>
      <sheetName val="출역 "/>
      <sheetName val="산출내역서집계표"/>
      <sheetName val="간접"/>
      <sheetName val="집계표"/>
      <sheetName val="화산경계"/>
      <sheetName val="세부내역서(전기)"/>
      <sheetName val="사용자정의"/>
      <sheetName val="제품표준규격"/>
      <sheetName val="공사비총괄표"/>
      <sheetName val="BQ"/>
      <sheetName val="가설공사내역"/>
      <sheetName val="FAB별"/>
      <sheetName val="F4-F7"/>
      <sheetName val="BRAZIL"/>
      <sheetName val="정공공사"/>
      <sheetName val="갑지(추정)"/>
      <sheetName val="부대공"/>
      <sheetName val="RCD-두부정리?ꘄŤ_x0004_?휰ŤꐨŤ&amp;)[99-05-10-서울"/>
      <sheetName val="원형맨홀수량"/>
      <sheetName val="갑지1"/>
      <sheetName val="공사개요"/>
      <sheetName val="I一般比"/>
      <sheetName val="98수문일위"/>
      <sheetName val="실행철강하도"/>
      <sheetName val="단가조사-1"/>
      <sheetName val="단가조사-2"/>
      <sheetName val="RCD-STRAND_PILE_압입및굴착4"/>
      <sheetName val="RCD-STRAND_PILE_압입및굴착1"/>
      <sheetName val="RCD-STRAND_PILE_압입및굴착2"/>
      <sheetName val="RCD-STRAND_PILE_압입및굴착3"/>
    </sheetNames>
    <sheetDataSet>
      <sheetData sheetId="0" refreshError="1"/>
      <sheetData sheetId="1"/>
      <sheetData sheetId="2"/>
      <sheetData sheetId="3"/>
      <sheetData sheetId="4"/>
      <sheetData sheetId="5"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ATA"/>
      <sheetName val="TV"/>
      <sheetName val="DATA1"/>
      <sheetName val="Sheet7"/>
      <sheetName val="Sheet8"/>
      <sheetName val="Sheet9"/>
      <sheetName val="Sheet10"/>
      <sheetName val="Sheet11"/>
      <sheetName val="Sheet12"/>
      <sheetName val="인입공사"/>
      <sheetName val="누전차단기"/>
      <sheetName val="Sheet6"/>
      <sheetName val="FORM"/>
      <sheetName val="정보센타부하계산서-1"/>
      <sheetName val="정보센타부하계산서-2"/>
      <sheetName val="정보센타부하계산서-3"/>
      <sheetName val="간선계산서"/>
      <sheetName val="변압기용량계산서"/>
      <sheetName val="정보센타"/>
    </sheetNames>
    <sheetDataSet>
      <sheetData sheetId="0" refreshError="1"/>
      <sheetData sheetId="1" refreshError="1"/>
      <sheetData sheetId="2" refreshError="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TWIN</v>
          </cell>
          <cell r="B9">
            <v>1.25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ATA"/>
      <sheetName val="DATA1"/>
      <sheetName val="motel부하계산서"/>
      <sheetName val="FORM"/>
      <sheetName val="MOTEL간선계산서"/>
      <sheetName val="MOTEL 조도계산서"/>
      <sheetName val="Sheet4"/>
      <sheetName val="Sheet5"/>
      <sheetName val="Sheet6"/>
      <sheetName val="Sheet7"/>
      <sheetName val="Sheet8"/>
      <sheetName val="Sheet9"/>
      <sheetName val="Sheet10"/>
      <sheetName val="Sheet11"/>
      <sheetName val="Sheet12"/>
    </sheetNames>
    <sheetDataSet>
      <sheetData sheetId="0"/>
      <sheetData sheetId="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PL</v>
          </cell>
          <cell r="B9">
            <v>1.25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ATA"/>
      <sheetName val="DATA1"/>
      <sheetName val="인입공사"/>
      <sheetName val="정보센타"/>
    </sheetNames>
    <sheetDataSet>
      <sheetData sheetId="0"/>
      <sheetData sheetId="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TWIN</v>
          </cell>
          <cell r="B9">
            <v>1.25</v>
          </cell>
        </row>
      </sheetData>
      <sheetData sheetId="2" refreshError="1"/>
      <sheetData sheetId="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N賃率-職"/>
      <sheetName val="pipe-mid"/>
      <sheetName val="#REF"/>
      <sheetName val="수량산출"/>
      <sheetName val="교대(A1)"/>
      <sheetName val="건축공사실행"/>
      <sheetName val="일위대가"/>
      <sheetName val="45,46"/>
      <sheetName val="Baby일위대가"/>
      <sheetName val="날개벽(시점좌측)"/>
      <sheetName val="집계표"/>
      <sheetName val="대전-교대(A1-A2)"/>
      <sheetName val="단위수량"/>
      <sheetName val="내역서"/>
      <sheetName val="저"/>
      <sheetName val="단가"/>
      <sheetName val="상행-교대(A1-A2)"/>
      <sheetName val="교대(A1-A2)"/>
      <sheetName val="평형공사비"/>
      <sheetName val="일반공사"/>
      <sheetName val="무전표"/>
      <sheetName val="적용단위길이"/>
      <sheetName val="피벗테이블데이터분석"/>
      <sheetName val="특수기호강도거푸집"/>
      <sheetName val="종배수관면벽신"/>
      <sheetName val="종배수관(신)"/>
      <sheetName val="자료입력"/>
      <sheetName val="평균높이산출근거"/>
      <sheetName val="횡배수관위치조서"/>
      <sheetName val="내역"/>
      <sheetName val="일위"/>
    </sheetNames>
    <definedNames>
      <definedName name="등록_시작"/>
      <definedName name="등록_취소"/>
      <definedName name="메인_시작"/>
      <definedName name="물량집계"/>
      <definedName name="ISO_정렬"/>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공사원가"/>
      <sheetName val="내역서집계표"/>
      <sheetName val="내역서99-4"/>
      <sheetName val="일위대가집계표"/>
      <sheetName val="정부노임단가"/>
      <sheetName val="단가조사서"/>
      <sheetName val="중기산출근거"/>
      <sheetName val="중기집계표"/>
      <sheetName val="중기계산"/>
      <sheetName val="주입율"/>
      <sheetName val="토공일위"/>
      <sheetName val="공통일위"/>
      <sheetName val="LW일위"/>
      <sheetName val="토공-토사"/>
      <sheetName val="풍화암굴착및상차"/>
      <sheetName val="토사운반및사토장정리"/>
      <sheetName val="풍화암운반및사토장정리"/>
      <sheetName val="가시-토사천공"/>
      <sheetName val="가시-풍화암천공"/>
      <sheetName val="가시-연암천공"/>
      <sheetName val="가시-파일박기(디젤햄머)"/>
      <sheetName val="가시-파일뽑기(진동햄머)"/>
      <sheetName val="가시-띠장설치및철거"/>
      <sheetName val="케이싱설치"/>
      <sheetName val="가시-토류판설치-버팀보"/>
      <sheetName val="가시-버팀보3"/>
      <sheetName val="가시-버팀보9"/>
      <sheetName val="어스앵카-천공(토사)"/>
      <sheetName val="어스앵카-천공(풍화암)"/>
      <sheetName val="어스앵카-천공(연암)"/>
      <sheetName val="어스앵커-pc강선"/>
      <sheetName val="어스앵커-그라우팅"/>
      <sheetName val="어스앵커-pc콘"/>
      <sheetName val="이토상차및운반"/>
      <sheetName val="SCW-파일건입(디젤햄머)"/>
      <sheetName val="RCD-STRAND PILE 압입및굴착"/>
      <sheetName val="부대공-강재운반1"/>
      <sheetName val="철근운반"/>
      <sheetName val="부대공-시멘트운반"/>
      <sheetName val="혼합골재포설및다짐"/>
      <sheetName val="노체다짐"/>
      <sheetName val="노상다짐"/>
      <sheetName val="보조기층포설"/>
      <sheetName val="아스콘기층포장"/>
      <sheetName val="아스콘표층포장"/>
      <sheetName val="프라임코팅포설"/>
      <sheetName val="텍코팅포설"/>
      <sheetName val="24"/>
      <sheetName val="☞개인진도및전화부및견적조건"/>
      <sheetName val="      ★개인별현황표(김종우기사)"/>
      <sheetName val="      주소록"/>
      <sheetName val="☞골조,철골,조적분석표"/>
      <sheetName val="      ★골조분석표(서태용대리)"/>
      <sheetName val="      골조부재별비율"/>
      <sheetName val="☞마감분석표"/>
      <sheetName val="    (주)경원건축공사비분석표"/>
      <sheetName val="    (주)경원건축공사비분석표(공)"/>
      <sheetName val="99-04-19-서울대관련(수정중)"/>
      <sheetName val="오산갈곳"/>
      <sheetName val="A-4"/>
      <sheetName val="ilch"/>
      <sheetName val="단가"/>
      <sheetName val="시설물일위"/>
      <sheetName val="ITEM"/>
      <sheetName val="TEL"/>
      <sheetName val="연수동"/>
      <sheetName val="ABUT수량-A1"/>
      <sheetName val="WORK"/>
      <sheetName val="Y-WORK"/>
      <sheetName val="토공사"/>
      <sheetName val="산업개발안내서"/>
      <sheetName val="영업2"/>
      <sheetName val="전기일위대가"/>
      <sheetName val="Sheet4"/>
      <sheetName val="BQ"/>
      <sheetName val="Sheet1"/>
      <sheetName val="을"/>
      <sheetName val="차액보증"/>
      <sheetName val="투찰"/>
      <sheetName val="20관리비율"/>
      <sheetName val="c_balju"/>
      <sheetName val="P.M 별"/>
      <sheetName val="1월"/>
      <sheetName val="VXXXXXXX"/>
      <sheetName val="갑지(추정)"/>
      <sheetName val="경비2내역"/>
      <sheetName val="BSD (2)"/>
      <sheetName val="3련 BOX"/>
      <sheetName val="전기공사"/>
      <sheetName val="EUPDAT2"/>
      <sheetName val="Sheet5"/>
      <sheetName val="INST_DCI"/>
      <sheetName val="HVAC_DCI"/>
      <sheetName val="PIPE_DCI"/>
      <sheetName val="PRO_DCI"/>
      <sheetName val="장비당단가 (1)"/>
      <sheetName val="TYPE-A"/>
      <sheetName val="단면(RW1)"/>
      <sheetName val="기별(종합)"/>
      <sheetName val="맨홀수량집계"/>
      <sheetName val="Dae_Jiju"/>
      <sheetName val="Sikje_ingun"/>
      <sheetName val="TREE_D"/>
      <sheetName val="부대내역"/>
      <sheetName val="보합"/>
      <sheetName val="내역1"/>
      <sheetName val="토목내역"/>
      <sheetName val="공통가설공사"/>
      <sheetName val="건축내역"/>
      <sheetName val="도급"/>
      <sheetName val="2F 회의실견적(5_14 일대)"/>
      <sheetName val="공통부대비"/>
      <sheetName val="내역서(총)"/>
      <sheetName val="집계표"/>
      <sheetName val="토&amp;흙"/>
      <sheetName val="DATA(BAC)"/>
      <sheetName val="세부내역"/>
      <sheetName val="TOTAL"/>
      <sheetName val="D-3503"/>
      <sheetName val="Site Expenses"/>
      <sheetName val="설계조건"/>
      <sheetName val="안정계산"/>
      <sheetName val="단면검토"/>
      <sheetName val="DATA1"/>
      <sheetName val="일위대가목록"/>
      <sheetName val="CONCRETE"/>
      <sheetName val="일반공사"/>
      <sheetName val="일위대가표(DEEP)"/>
      <sheetName val="감가상각"/>
      <sheetName val="INSTR"/>
      <sheetName val="실행내역"/>
      <sheetName val="을지"/>
      <sheetName val="입찰안"/>
      <sheetName val="BSD _2_"/>
      <sheetName val="내역서"/>
      <sheetName val="가시설수량"/>
      <sheetName val="단위수량"/>
      <sheetName val="IMP(MAIN)"/>
      <sheetName val="IMP (REACTOR)"/>
      <sheetName val="설산1.나"/>
      <sheetName val="본사S"/>
      <sheetName val="일위대가"/>
      <sheetName val="조경"/>
      <sheetName val="교각1"/>
      <sheetName val="장비집계"/>
      <sheetName val="원형맨홀수량"/>
      <sheetName val="ELECTRIC"/>
      <sheetName val="CTEMCOST"/>
      <sheetName val="SCHEDULE"/>
      <sheetName val="SLAB"/>
      <sheetName val="대비"/>
      <sheetName val="3BL공동구 수량"/>
      <sheetName val="TABLE"/>
      <sheetName val="물량산출근거"/>
      <sheetName val="일위대가목차"/>
      <sheetName val="공사비 내역 (가)"/>
      <sheetName val="MOTOR"/>
      <sheetName val="건축원가계산서"/>
      <sheetName val="聒CD-STRAND PILE 압입및굴착"/>
      <sheetName val="단면가정"/>
      <sheetName val="Base_Data"/>
      <sheetName val="J直材4"/>
      <sheetName val="PUMP"/>
      <sheetName val="gyun"/>
      <sheetName val="Customer Databas"/>
      <sheetName val="Indirect Cost"/>
      <sheetName val="계산근거"/>
      <sheetName val="배수관공"/>
      <sheetName val="수량산출서"/>
      <sheetName val="단면치수"/>
      <sheetName val="변화치수"/>
      <sheetName val="식재품셈"/>
      <sheetName val=" 견적서"/>
      <sheetName val="Testing"/>
      <sheetName val="일위대가목록(1)"/>
      <sheetName val="단가대비표(1)"/>
      <sheetName val="공사원가계산서"/>
      <sheetName val="INPUT"/>
      <sheetName val="공사비산출내역"/>
      <sheetName val="가시설단위수량"/>
      <sheetName val="청산공사"/>
      <sheetName val="BQ-Offsite"/>
      <sheetName val="Cover"/>
      <sheetName val="L형옹벽(key)"/>
      <sheetName val="투자효율분석"/>
      <sheetName val="설계명세서"/>
      <sheetName val="96수출"/>
      <sheetName val="물량표"/>
      <sheetName val="산거각호표"/>
      <sheetName val="list price"/>
      <sheetName val="단가표 "/>
      <sheetName val="연습"/>
      <sheetName val="기계내역"/>
      <sheetName val="원가"/>
      <sheetName val="DATA_BAC_"/>
      <sheetName val="단위중량"/>
      <sheetName val="내역서 "/>
      <sheetName val="전신환매도율"/>
      <sheetName val="양식"/>
      <sheetName val="단중표"/>
      <sheetName val="FAB별"/>
      <sheetName val="차량구입"/>
      <sheetName val="별표 "/>
      <sheetName val="수량산출"/>
      <sheetName val="SE-611"/>
      <sheetName val="인건비"/>
      <sheetName val=" "/>
      <sheetName val="중기사용료"/>
      <sheetName val="Studio"/>
      <sheetName val="방송노임"/>
      <sheetName val="1"/>
      <sheetName val="AH-1 "/>
      <sheetName val="원가계산서"/>
      <sheetName val="우각부보강"/>
      <sheetName val="(C)원내역"/>
      <sheetName val="wblff(before omi pc&amp;stump)"/>
      <sheetName val="Proposal"/>
      <sheetName val="영동(D)"/>
      <sheetName val="방배동내역(리라)"/>
      <sheetName val="단가대비표"/>
      <sheetName val="RCD-STRAND_PILE_압입및굴착"/>
      <sheetName val="______★개인별현황표(김종우기사)"/>
      <sheetName val="______주소록"/>
      <sheetName val="______★골조분석표(서태용대리)"/>
      <sheetName val="______골조부재별비율"/>
      <sheetName val="____(주)경원건축공사비분석표"/>
      <sheetName val="____(주)경원건축공사비분석표(공)"/>
      <sheetName val="장비당단가_(1)"/>
      <sheetName val="BSD_(2)"/>
      <sheetName val="실행예산"/>
      <sheetName val="환률"/>
      <sheetName val="FRT_O"/>
      <sheetName val="FAB_I"/>
      <sheetName val="밸브설치"/>
      <sheetName val="금액집계"/>
      <sheetName val="dg"/>
      <sheetName val="unit"/>
      <sheetName val="가시설(TYPE-A)"/>
      <sheetName val="1-1평균터파기고(1)"/>
      <sheetName val="토공계산서(부체도로)"/>
      <sheetName val="노원열병합  건축공사기성내역서"/>
      <sheetName val="BQLIST"/>
      <sheetName val="TABLE2-1 ISBL-(SlTE PREP)"/>
      <sheetName val="TABLE2.1 ISBL (Soil Invest)"/>
      <sheetName val="TABLE2-2 OSBL(GENERAL-CIVIL)"/>
      <sheetName val="7.5.2 BOQ Summary "/>
      <sheetName val="wall"/>
      <sheetName val="단가비교표"/>
      <sheetName val="금액"/>
      <sheetName val="내역"/>
      <sheetName val="Y_WORK"/>
      <sheetName val="P_M_별"/>
      <sheetName val="3련_BOX"/>
      <sheetName val="2F_회의실견적(5_14_일대)"/>
      <sheetName val="Site_Expenses"/>
      <sheetName val="Customer_Databas"/>
      <sheetName val="공사비_내역_(가)"/>
      <sheetName val="3BL공동구_수량"/>
      <sheetName val="聒CD-STRAND_PILE_압입및굴착"/>
      <sheetName val="BSD__2_"/>
      <sheetName val="설산1_나"/>
      <sheetName val="IMP_(REACTOR)"/>
      <sheetName val="토목"/>
      <sheetName val="HRSG SMALL07220"/>
      <sheetName val="DATA"/>
      <sheetName val="EACT10"/>
      <sheetName val="도급양식"/>
      <sheetName val="full (2)"/>
      <sheetName val="RING WALL"/>
      <sheetName val="cable"/>
      <sheetName val="Harga material "/>
      <sheetName val="IPL_SCHEDULE"/>
      <sheetName val="CALCULATION"/>
      <sheetName val="DESIGN_CRETERIA"/>
      <sheetName val="날개벽"/>
      <sheetName val="06-BATCH "/>
      <sheetName val="GRDBS"/>
      <sheetName val="옹벽"/>
      <sheetName val="설계서"/>
      <sheetName val="Macro1"/>
      <sheetName val="보차도경계석"/>
      <sheetName val="남양시작동자105노65기1.3화1.2"/>
      <sheetName val="Projekt4"/>
      <sheetName val="자재단가비교표"/>
      <sheetName val="DRAIN DRUM PIT D-301"/>
      <sheetName val="관람석제출"/>
      <sheetName val="날개벽(좌,우=45도,75도)"/>
      <sheetName val="kimre scrubber"/>
      <sheetName val="말뚝물량"/>
      <sheetName val="분류기준"/>
      <sheetName val="현황산출서"/>
      <sheetName val="sum1 (2)"/>
      <sheetName val="7내역"/>
      <sheetName val="터파기및재료"/>
      <sheetName val="품셈TABLE"/>
      <sheetName val="현장"/>
      <sheetName val="Sheet13"/>
      <sheetName val="발전기"/>
      <sheetName val="#REF"/>
      <sheetName val="Sheet14"/>
      <sheetName val="공사개요"/>
      <sheetName val="N賃率-職"/>
      <sheetName val="실행"/>
      <sheetName val="통신집계표1"/>
      <sheetName val="산출근거"/>
      <sheetName val="단가대비"/>
      <sheetName val="부하(성남)"/>
      <sheetName val="b_balju_cho"/>
      <sheetName val="소비자가"/>
      <sheetName val="대치판정"/>
      <sheetName val="총괄표"/>
      <sheetName val="공통가설"/>
      <sheetName val="전사계"/>
      <sheetName val="I.설계조건"/>
      <sheetName val="1.설계기준"/>
      <sheetName val="COPING"/>
      <sheetName val="8월현금흐름표"/>
      <sheetName val="RAHMEN"/>
      <sheetName val="개요"/>
      <sheetName val="플랜트 설치"/>
      <sheetName val="DOGI"/>
      <sheetName val="가공비"/>
      <sheetName val="예산서"/>
      <sheetName val="설계명세서(선로)"/>
      <sheetName val="I一般比"/>
      <sheetName val="MAT"/>
      <sheetName val="2075-Q011"/>
      <sheetName val="3F"/>
      <sheetName val="본장"/>
      <sheetName val="말뚝지지력산정"/>
      <sheetName val="직접인건비"/>
      <sheetName val="공문"/>
      <sheetName val="BID9697"/>
      <sheetName val="교통시설 표지판"/>
      <sheetName val="KP1590_E"/>
      <sheetName val="예산"/>
      <sheetName val="단가표"/>
      <sheetName val="공사비PK5월"/>
      <sheetName val="BD集計用"/>
      <sheetName val="General Data"/>
      <sheetName val="인강기성"/>
      <sheetName val="SG"/>
      <sheetName val="자료(통합)"/>
      <sheetName val="대상공사(조달청)"/>
      <sheetName val="BID"/>
      <sheetName val="공사입력"/>
      <sheetName val="SRC-B3U2"/>
      <sheetName val="환율"/>
      <sheetName val="전체"/>
      <sheetName val="DATE"/>
      <sheetName val="비교표"/>
      <sheetName val="1을"/>
      <sheetName val="06_BATCH "/>
      <sheetName val="BOM-Form A.1.III"/>
      <sheetName val="자재집계표"/>
      <sheetName val="부재력정리"/>
      <sheetName val="단가조사표"/>
      <sheetName val="1호맨홀가감수량"/>
      <sheetName val="1호맨홀수량산출"/>
      <sheetName val="SORCE1"/>
      <sheetName val="국별인원"/>
      <sheetName val="직노"/>
      <sheetName val="일반맨홀수량집계"/>
      <sheetName val="업무처리전"/>
      <sheetName val="TT35"/>
      <sheetName val="TTTram"/>
      <sheetName val="SL dau tien"/>
      <sheetName val="총내역서"/>
      <sheetName val="입찰견적보고서"/>
      <sheetName val="주경기-오배수"/>
      <sheetName val="교각계산"/>
      <sheetName val="표지판현황"/>
      <sheetName val="수선비분석"/>
      <sheetName val="설계서을"/>
      <sheetName val="6월실적"/>
      <sheetName val="손익분석"/>
      <sheetName val="견적집계표"/>
      <sheetName val="지급자재"/>
      <sheetName val="ISBL"/>
      <sheetName val="OSBL"/>
      <sheetName val="공사비예산서(토목분)"/>
      <sheetName val="소방"/>
      <sheetName val="FACTOR"/>
      <sheetName val="HWSET"/>
      <sheetName val="plan&amp;section of foundation"/>
      <sheetName val="갑지_추정_"/>
      <sheetName val="UR2-Calculation"/>
      <sheetName val="가도공"/>
      <sheetName val="단가디비"/>
      <sheetName val="신규단가내역"/>
      <sheetName val="효성CB 1P기초"/>
      <sheetName val="CAPVC"/>
      <sheetName val="물량표S"/>
      <sheetName val="계수시트"/>
      <sheetName val="C &amp; G RHS"/>
      <sheetName val="PumpSpec"/>
      <sheetName val="개산공사비"/>
      <sheetName val="CAL"/>
      <sheetName val="Bdown_ISBL"/>
      <sheetName val="ISBL (검증)"/>
      <sheetName val="TABLE2-2 OSBL-(SITE PREP)"/>
      <sheetName val="CONTENTS"/>
      <sheetName val="BM"/>
      <sheetName val="사업계획"/>
      <sheetName val="정렬"/>
      <sheetName val="1F"/>
      <sheetName val="첨부파일"/>
      <sheetName val="Sheet1 (2)"/>
      <sheetName val="FRP내역서"/>
      <sheetName val="DS"/>
      <sheetName val="단가사정"/>
      <sheetName val="lookup"/>
      <sheetName val="BOQ0822"/>
      <sheetName val="INDIRECT MOBILIZATION PLAN"/>
      <sheetName val="MANPOWER MOBILIZATION"/>
      <sheetName val="LABOR MOBILIZATION PLAN"/>
      <sheetName val="STAFF MOBILIZATION PLAN"/>
      <sheetName val="LIST OF OFFICE EQUIPMENT"/>
      <sheetName val="BREAKDOWN"/>
      <sheetName val="PERSONNEL SETUP"/>
      <sheetName val="KOREAN STAFF SALARY - SITE"/>
      <sheetName val="TEMPORARY FACILITIES"/>
      <sheetName val="WATER SUPPLY"/>
      <sheetName val="TABLE2-1 ISBL(GENEAL-CIVIL)"/>
      <sheetName val="준검 내역서"/>
      <sheetName val="UOP 508 PG 5-12"/>
      <sheetName val="토사(PE)"/>
      <sheetName val="XL4Poppy"/>
      <sheetName val="화산경계"/>
      <sheetName val="간선계산"/>
      <sheetName val="경비"/>
      <sheetName val="I-O(번호별)"/>
      <sheetName val="NSMA-status"/>
      <sheetName val="일위대가표"/>
      <sheetName val="SALES&amp;COGS"/>
      <sheetName val="woo(mac)"/>
      <sheetName val="기초공"/>
      <sheetName val="기둥(원형)"/>
      <sheetName val="부대대비"/>
      <sheetName val="냉연집계"/>
      <sheetName val="신우"/>
      <sheetName val="CODE"/>
      <sheetName val="2000년1차"/>
      <sheetName val="시멘트"/>
      <sheetName val="01"/>
      <sheetName val="오억미만"/>
      <sheetName val="적용환율"/>
      <sheetName val="FANDBS"/>
      <sheetName val="GRDATA"/>
      <sheetName val="SHAFTDBSE"/>
      <sheetName val="공사비내역서"/>
      <sheetName val="연결임시"/>
      <sheetName val="MATRLDATA"/>
      <sheetName val="CP-E2 (품셈표)"/>
      <sheetName val="노임단가"/>
      <sheetName val="프랜트면허"/>
      <sheetName val="음료실행"/>
      <sheetName val="4 LINE"/>
      <sheetName val="7 th"/>
      <sheetName val="배명(단가)"/>
      <sheetName val="분석"/>
      <sheetName val="ACCESS FLOOR"/>
      <sheetName val="토목주소"/>
      <sheetName val="갑지1"/>
      <sheetName val="견적을지"/>
      <sheetName val="EJ"/>
      <sheetName val="1.설계조건"/>
      <sheetName val="예방접종계획"/>
      <sheetName val="근태계획서"/>
      <sheetName val="가설공사비"/>
      <sheetName val="도로구조공사비"/>
      <sheetName val="도로토공공사비"/>
      <sheetName val="여수토공사비"/>
      <sheetName val="적용기준"/>
      <sheetName val="hvac(제어동)"/>
      <sheetName val="일위대가-1"/>
      <sheetName val="목록"/>
      <sheetName val="중기"/>
      <sheetName val="Change rate"/>
      <sheetName val="보도경계블럭"/>
      <sheetName val="BLOCK(1)"/>
      <sheetName val="토공"/>
      <sheetName val="물가자료"/>
      <sheetName val="원가계산"/>
      <sheetName val="전체실적"/>
      <sheetName val="Requirement(Work Crew)"/>
      <sheetName val="코드"/>
      <sheetName val="시설물기초"/>
      <sheetName val="자판실행"/>
      <sheetName val=""/>
      <sheetName val="유림콘도"/>
      <sheetName val="일위_파일"/>
      <sheetName val="Inputs"/>
      <sheetName val="Timing&amp;Esc"/>
      <sheetName val="재집"/>
      <sheetName val="직재"/>
      <sheetName val="견적내용입력"/>
      <sheetName val="견적서세부내용"/>
      <sheetName val="발신정보"/>
      <sheetName val="예산내역서"/>
      <sheetName val="설계예산서"/>
      <sheetName val="총계"/>
      <sheetName val="인부신상자료"/>
      <sheetName val="송라터널총괄"/>
      <sheetName val="설계산출기초"/>
      <sheetName val="을부담운반비"/>
      <sheetName val="운반비산출"/>
      <sheetName val="설계산출표지"/>
      <sheetName val="도급예산내역서총괄표"/>
      <sheetName val="조명시설"/>
      <sheetName val="을 2"/>
      <sheetName val="설변물량"/>
      <sheetName val="APT내역"/>
      <sheetName val="재무가정"/>
      <sheetName val="TTL"/>
      <sheetName val="1-1"/>
      <sheetName val="데이타"/>
      <sheetName val="산출내역서집계표"/>
      <sheetName val="전압강하계산"/>
      <sheetName val="Mp-team 1"/>
      <sheetName val="통합"/>
      <sheetName val="자재"/>
      <sheetName val="건축내역서"/>
      <sheetName val="90.03실행 "/>
      <sheetName val="인건-측정"/>
      <sheetName val="여과지동"/>
      <sheetName val="기초자료"/>
      <sheetName val="Recording,Phone,Headset,PC"/>
      <sheetName val="RCD-STRAND_PILE_압입및굴착4"/>
      <sheetName val="______★개인별현황표(김종우기사)4"/>
      <sheetName val="______주소록4"/>
      <sheetName val="______★골조분석표(서태용대리)4"/>
      <sheetName val="______골조부재별비율4"/>
      <sheetName val="____(주)경원건축공사비분석표4"/>
      <sheetName val="____(주)경원건축공사비분석표(공)4"/>
      <sheetName val="RCD-STRAND_PILE_압입및굴착1"/>
      <sheetName val="______★개인별현황표(김종우기사)1"/>
      <sheetName val="______주소록1"/>
      <sheetName val="______★골조분석표(서태용대리)1"/>
      <sheetName val="______골조부재별비율1"/>
      <sheetName val="____(주)경원건축공사비분석표1"/>
      <sheetName val="____(주)경원건축공사비분석표(공)1"/>
      <sheetName val="RCD-STRAND_PILE_압입및굴착2"/>
      <sheetName val="______★개인별현황표(김종우기사)2"/>
      <sheetName val="______주소록2"/>
      <sheetName val="______★골조분석표(서태용대리)2"/>
      <sheetName val="PROCURE"/>
      <sheetName val="특수선일위대가"/>
      <sheetName val="OCT.FDN"/>
      <sheetName val="현금"/>
      <sheetName val="기성집계"/>
      <sheetName val="2.내역서"/>
      <sheetName val="TEST1"/>
      <sheetName val="2002상반기노임기준"/>
      <sheetName val="시중노임DATA"/>
      <sheetName val="1.우편집중내역서"/>
      <sheetName val="난방열교"/>
      <sheetName val="급탕열교"/>
      <sheetName val="b_gunmul"/>
      <sheetName val="식재인부"/>
      <sheetName val="기자재비"/>
      <sheetName val="건축(충일분)"/>
      <sheetName val="월선수금"/>
      <sheetName val="Constant"/>
      <sheetName val="재료집계"/>
      <sheetName val="퇴비산출근거"/>
      <sheetName val="6호기"/>
      <sheetName val="검색"/>
      <sheetName val="실행품의서"/>
      <sheetName val="11.자재단가"/>
      <sheetName val="인건비 "/>
      <sheetName val="일반수량집계"/>
      <sheetName val="산출금액내역"/>
      <sheetName val="Earthwork"/>
      <sheetName val="CAB_OD"/>
      <sheetName val="효율계획(당월)"/>
      <sheetName val="사용자정의"/>
      <sheetName val="제품표준규격"/>
      <sheetName val="danga"/>
      <sheetName val="일반맨홀수량집계(A-7 LINE)"/>
      <sheetName val="동원인원산출"/>
      <sheetName val="종합"/>
      <sheetName val="______골조부재별비율2"/>
      <sheetName val="____(주)경원건축공사비분석표2"/>
      <sheetName val="____(주)경원건축공사비분석표(공)2"/>
      <sheetName val="RCD-STRAND_PILE_압입및굴착3"/>
      <sheetName val="______★개인별현황표(김종우기사)3"/>
      <sheetName val="______주소록3"/>
      <sheetName val="______★골조분석표(서태용대리)3"/>
      <sheetName val="______골조부재별비율3"/>
      <sheetName val="____(주)경원건축공사비분석표3"/>
      <sheetName val="____(주)경원건축공사비분석표(공)3"/>
      <sheetName val="direct"/>
      <sheetName val="wage"/>
      <sheetName val="FCU (2)"/>
      <sheetName val="조도계산서 (도서)"/>
      <sheetName val="과천MAIN"/>
      <sheetName val="견적의뢰"/>
      <sheetName val="단"/>
      <sheetName val="archi(본사)"/>
      <sheetName val="단가산출서"/>
      <sheetName val="단가산출서 (2)"/>
      <sheetName val="내부부하"/>
      <sheetName val="케이블및전선관규격표"/>
      <sheetName val="수량산출기초(케블등)"/>
      <sheetName val="표지"/>
      <sheetName val="예산명세서"/>
      <sheetName val="원하대비"/>
      <sheetName val="원도급"/>
      <sheetName val="자료입력"/>
      <sheetName val="하도급"/>
      <sheetName val="교통표지"/>
      <sheetName val="수량집계"/>
      <sheetName val="경비산출"/>
      <sheetName val="부대"/>
      <sheetName val="토공(완충)"/>
      <sheetName val="예산M12A"/>
      <sheetName val="업무"/>
      <sheetName val="견적서"/>
      <sheetName val="Grid &amp; A.M"/>
      <sheetName val="NAI"/>
      <sheetName val="Front"/>
      <sheetName val="현장관리비"/>
      <sheetName val="강관 및 부속"/>
      <sheetName val="도급내역서"/>
      <sheetName val="목동세대 산출근거"/>
      <sheetName val="덕전리"/>
      <sheetName val="동해title"/>
      <sheetName val="공주-교대(A1)"/>
      <sheetName val="March"/>
      <sheetName val="시행예산"/>
      <sheetName val="계약서"/>
      <sheetName val="기계"/>
      <sheetName val="단면 (2)"/>
      <sheetName val="세부내역서(전기)"/>
      <sheetName val="ETC"/>
      <sheetName val="001"/>
      <sheetName val="Assumptions"/>
      <sheetName val="CJE"/>
      <sheetName val="Sheet3"/>
      <sheetName val="비대칭계수"/>
      <sheetName val="전동기 SPEC"/>
      <sheetName val="경산"/>
      <sheetName val="재1"/>
      <sheetName val="순환펌프"/>
      <sheetName val="저수조"/>
      <sheetName val="급,배기팬"/>
      <sheetName val="급탕순환펌프"/>
      <sheetName val="S0"/>
      <sheetName val="전기"/>
      <sheetName val="자재단가"/>
      <sheetName val="수입"/>
      <sheetName val="채권(하반기)"/>
      <sheetName val="SUMMARY(S)"/>
      <sheetName val="CAUDIT"/>
      <sheetName val="Data Vol"/>
      <sheetName val="type-F"/>
      <sheetName val="설직재-1"/>
      <sheetName val="토공(우물통,기타) "/>
      <sheetName val="cost"/>
      <sheetName val="2-3.V.D일위"/>
      <sheetName val="실행철강하도"/>
      <sheetName val="Baby일위대가"/>
      <sheetName val="견적대비표"/>
      <sheetName val="수량산출서 갑지"/>
      <sheetName val="견적대비 견적서"/>
      <sheetName val="견"/>
      <sheetName val="하중계산"/>
      <sheetName val="WAGE RATE BACK-UP DATA"/>
      <sheetName val="COVERSHEET PAGE"/>
      <sheetName val="eq_data"/>
      <sheetName val="PipWT"/>
      <sheetName val="품셈표"/>
      <sheetName val="TABLE2-1 ISBL(HDEC단가)"/>
      <sheetName val="TABLE2-2 OSBL(HDEC단가)"/>
      <sheetName val="유화"/>
      <sheetName val="DESIGN CRITERIA"/>
      <sheetName val="h-013211-2"/>
      <sheetName val="CAT_5"/>
      <sheetName val="4안전율"/>
      <sheetName val="기안"/>
      <sheetName val="1995년 섹터별 매출"/>
      <sheetName val="간접"/>
      <sheetName val="주방"/>
      <sheetName val="단가조사"/>
      <sheetName val="1.물가시세표"/>
      <sheetName val="12.부대공"/>
      <sheetName val="5.노임단가"/>
      <sheetName val="4.중기단가산출"/>
      <sheetName val="6.단가목록"/>
      <sheetName val="8.배수공"/>
      <sheetName val="8"/>
      <sheetName val="10"/>
      <sheetName val="12"/>
      <sheetName val="9"/>
      <sheetName val="11"/>
      <sheetName val="갑지"/>
      <sheetName val="6동"/>
      <sheetName val="설 계"/>
      <sheetName val="인사자료총집계"/>
      <sheetName val="금융비용"/>
      <sheetName val="건축집계표"/>
      <sheetName val="NPV"/>
      <sheetName val="inter"/>
      <sheetName val="1. Design Change"/>
      <sheetName val="일반설비내역서"/>
      <sheetName val="깨기"/>
      <sheetName val="EXPENSE"/>
      <sheetName val="원본"/>
      <sheetName val="산출근거목록"/>
      <sheetName val="일대목록"/>
      <sheetName val="협조전"/>
      <sheetName val="품목"/>
      <sheetName val="현장코드"/>
      <sheetName val="해외코드"/>
      <sheetName val="D040416"/>
      <sheetName val="건내용"/>
      <sheetName val="산근"/>
      <sheetName val="2.대외공문"/>
      <sheetName val="A"/>
      <sheetName val="BOQ건축"/>
      <sheetName val="최초침전지집계표"/>
      <sheetName val="단가산출집계"/>
      <sheetName val="방식총괄"/>
      <sheetName val="가설공사내역"/>
      <sheetName val="401"/>
      <sheetName val="수문보고"/>
      <sheetName val="CT "/>
      <sheetName val="half slab-1"/>
      <sheetName val="Sheet6"/>
      <sheetName val="작업내역"/>
      <sheetName val="Basic"/>
      <sheetName val="본지점중"/>
      <sheetName val="골재산출"/>
      <sheetName val="Sheet2"/>
      <sheetName val="현장관리비내역서"/>
      <sheetName val="DS-최종"/>
      <sheetName val="CRUDE RE-bar"/>
      <sheetName val="기준자료"/>
      <sheetName val="RCD-STRAND_PILE_압입및굴착5"/>
      <sheetName val="______★개인별현황표(김종우기사)5"/>
      <sheetName val="______주소록5"/>
      <sheetName val="______★골조분석표(서태용대리)5"/>
      <sheetName val="______골조부재별비율5"/>
      <sheetName val="____(주)경원건축공사비분석표5"/>
      <sheetName val="____(주)경원건축공사비분석표(공)5"/>
      <sheetName val="BSD_(2)1"/>
      <sheetName val="P_M_별1"/>
      <sheetName val="장비당단가_(1)1"/>
      <sheetName val="3련_BOX1"/>
      <sheetName val="Site_Expenses1"/>
      <sheetName val="3BL공동구_수량1"/>
      <sheetName val="聒CD-STRAND_PILE_압입및굴착1"/>
      <sheetName val="2F_회의실견적(5_14_일대)1"/>
      <sheetName val="BSD__2_1"/>
      <sheetName val="설산1_나1"/>
      <sheetName val="list_price"/>
      <sheetName val="내역서_"/>
      <sheetName val="Customer_Databas1"/>
      <sheetName val="공사비_내역_(가)1"/>
      <sheetName val="wblff(before_omi_pc&amp;stump)"/>
      <sheetName val="_"/>
      <sheetName val="IMP_(REACTOR)1"/>
      <sheetName val="_견적서"/>
      <sheetName val="HRSG_SMALL07220"/>
      <sheetName val="Indirect_Cost"/>
      <sheetName val="노원열병합__건축공사기성내역서"/>
      <sheetName val="별표_"/>
      <sheetName val="I_설계조건"/>
      <sheetName val="1_설계기준"/>
      <sheetName val="플랜트_설치"/>
      <sheetName val="단가표_"/>
      <sheetName val="06-BATCH_"/>
      <sheetName val="남양시작동자105노65기1_3화1_2"/>
      <sheetName val="Harga_material_"/>
      <sheetName val="TABLE2-1_ISBL-(SlTE_PREP)"/>
      <sheetName val="TABLE2_1_ISBL_(Soil_Invest)"/>
      <sheetName val="TABLE2-2_OSBL(GENERAL-CIVIL)"/>
      <sheetName val="7_5_2_BOQ_Summary_"/>
      <sheetName val="kimre_scrubber"/>
      <sheetName val="sum1_(2)"/>
      <sheetName val="AH-1_"/>
      <sheetName val="BOM-Form_A_1_III"/>
      <sheetName val="General_Data"/>
      <sheetName val="RING_WALL"/>
      <sheetName val="full_(2)"/>
      <sheetName val="06_BATCH_"/>
      <sheetName val="DRAIN_DRUM_PIT_D-301"/>
      <sheetName val="plan&amp;section_of_foundation"/>
      <sheetName val="TABLE2-1_ISBL(GENEAL-CIVIL)"/>
      <sheetName val="TABLE2-2_OSBL-(SITE_PREP)"/>
      <sheetName val="ISBL_(검증)"/>
      <sheetName val="교통시설_표지판"/>
      <sheetName val="SL_dau_tien"/>
      <sheetName val="Sheet1_(2)"/>
      <sheetName val="효성CB_1P기초"/>
      <sheetName val="C_&amp;_G_RHS"/>
      <sheetName val="INDIRECT_MOBILIZATION_PLAN"/>
      <sheetName val="MANPOWER_MOBILIZATION"/>
      <sheetName val="LABOR_MOBILIZATION_PLAN"/>
      <sheetName val="STAFF_MOBILIZATION_PLAN"/>
      <sheetName val="LIST_OF_OFFICE_EQUIPMENT"/>
      <sheetName val="PERSONNEL_SETUP"/>
      <sheetName val="KOREAN_STAFF_SALARY_-_SITE"/>
      <sheetName val="TEMPORARY_FACILITIES"/>
      <sheetName val="WATER_SUPPLY"/>
      <sheetName val="준검_내역서"/>
      <sheetName val="UOP_508_PG_5-12"/>
      <sheetName val="Requirement(Work_Crew)"/>
      <sheetName val="Mp-team_1"/>
      <sheetName val="수량산출서_갑지"/>
      <sheetName val="1_설계조건"/>
      <sheetName val="90_03실행_"/>
      <sheetName val="2_내역서"/>
      <sheetName val="설_계"/>
      <sheetName val="강관_및_부속"/>
      <sheetName val="1_우편집중내역서"/>
      <sheetName val="4_LINE"/>
      <sheetName val="7_th"/>
      <sheetName val="CP-E2_(품셈표)"/>
      <sheetName val="ACCESS_FLOOR"/>
      <sheetName val="Change_rate"/>
      <sheetName val="11_자재단가"/>
      <sheetName val="을_2"/>
      <sheetName val="FCU_(2)"/>
      <sheetName val="조도계산서_(도서)"/>
      <sheetName val="단가산출서_(2)"/>
      <sheetName val="목동세대_산출근거"/>
      <sheetName val="현황"/>
      <sheetName val="참조"/>
      <sheetName val="건축2"/>
      <sheetName val="전선 및 전선관"/>
    </sheetNames>
    <sheetDataSet>
      <sheetData sheetId="0">
        <row r="5">
          <cell r="D5" t="str">
            <v>(발표일:99.1.1)</v>
          </cell>
        </row>
      </sheetData>
      <sheetData sheetId="1">
        <row r="5">
          <cell r="D5" t="str">
            <v>(발표일:99.1.1)</v>
          </cell>
        </row>
      </sheetData>
      <sheetData sheetId="2"/>
      <sheetData sheetId="3">
        <row r="5">
          <cell r="D5" t="str">
            <v>(발표일:99.1.1)</v>
          </cell>
        </row>
      </sheetData>
      <sheetData sheetId="4"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refreshError="1"/>
      <sheetData sheetId="829" refreshError="1"/>
      <sheetData sheetId="830" refreshError="1"/>
      <sheetData sheetId="83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정부노임단가"/>
      <sheetName val="단가조사서"/>
      <sheetName val="공사원가"/>
      <sheetName val="내역서집계표"/>
      <sheetName val="내역서"/>
      <sheetName val="호표일위대가집계표"/>
      <sheetName val="호표일위대가"/>
      <sheetName val="중기산출근거"/>
      <sheetName val="중기집계표"/>
      <sheetName val="중기계산"/>
      <sheetName val="2.자재집계표"/>
      <sheetName val="토공-토사"/>
      <sheetName val="맹암거터파기"/>
      <sheetName val="되메우기및다짐1"/>
      <sheetName val="토사운반및사토장정리"/>
      <sheetName val="경암운반및사토장정리"/>
      <sheetName val="화강석 보조기층"/>
      <sheetName val="혼합기층 포설 및다짐 (2)"/>
      <sheetName val="보조기층 포설 및다짐"/>
      <sheetName val="아스콘기층"/>
      <sheetName val="아스콘표층"/>
      <sheetName val="프라임코팅"/>
      <sheetName val="텍코팅코팅"/>
      <sheetName val="보조기층운반"/>
      <sheetName val="철근운반"/>
      <sheetName val="흄관운반300"/>
      <sheetName val="도로경계석운반"/>
      <sheetName val="보차도경계석운반 (2)"/>
      <sheetName val="1.총괄토공"/>
      <sheetName val="2.하수터파기토공"/>
      <sheetName val="3.하수수량집계표"/>
      <sheetName val="배수관집계표-연결관"/>
      <sheetName val="연결관-300"/>
      <sheetName val="배수관집계표-오수관"/>
      <sheetName val="오수관-300"/>
      <sheetName val="맨홀집계및깊이계산서-오수"/>
      <sheetName val="오수맨홀900"/>
      <sheetName val="집수정600-600-3"/>
      <sheetName val="집수정300-400-1"/>
      <sheetName val="U형측구300×400"/>
      <sheetName val="4.맹암거집계표"/>
      <sheetName val="맹암거 토공"/>
      <sheetName val="맹암거100"/>
      <sheetName val="맹암거200"/>
      <sheetName val="맹암거300"/>
      <sheetName val="5.포장공사수량집계표"/>
      <sheetName val="화강석"/>
      <sheetName val="보차도경계석"/>
      <sheetName val="도로경계석 (2)"/>
      <sheetName val="L형측구"/>
      <sheetName val="아스팔트포장"/>
      <sheetName val="XXXXXX"/>
      <sheetName val="장비집계"/>
      <sheetName val="위생기구집계"/>
      <sheetName val="급수급탕집계"/>
      <sheetName val="급수급탕 (동관)"/>
      <sheetName val="오배수 (집계)"/>
      <sheetName val="NO-HUB"/>
      <sheetName val="오배수"/>
      <sheetName val="닥트집계"/>
      <sheetName val="덕트"/>
      <sheetName val="단위중량"/>
      <sheetName val="A-4"/>
      <sheetName val="ITEM"/>
      <sheetName val="장비당단가 (1)"/>
      <sheetName val="일반부표"/>
      <sheetName val="공비대비"/>
      <sheetName val="Cover"/>
      <sheetName val="Sheet5"/>
      <sheetName val="하수급견적대비"/>
      <sheetName val="수목표준대가"/>
      <sheetName val="실행철강하도"/>
      <sheetName val="환률"/>
      <sheetName val="견적서"/>
      <sheetName val="시행예산"/>
      <sheetName val=" 견적서"/>
      <sheetName val="WORK"/>
      <sheetName val="Dae_Jiju"/>
      <sheetName val="Sikje_ingun"/>
      <sheetName val="TREE_D"/>
      <sheetName val="BQ"/>
      <sheetName val="BID"/>
      <sheetName val="한일양산"/>
      <sheetName val="ilch"/>
      <sheetName val="Y-WORK"/>
      <sheetName val="원가계산"/>
      <sheetName val="3BL공동구 수량"/>
      <sheetName val="Sheet4"/>
      <sheetName val="차액보증"/>
      <sheetName val="적용률"/>
      <sheetName val="c_balju"/>
      <sheetName val="건축내역"/>
      <sheetName val="L형옹벽(key)"/>
      <sheetName val="입찰안"/>
      <sheetName val="BSD (2)"/>
      <sheetName val="1.맹암거관련"/>
      <sheetName val="을"/>
      <sheetName val="설계"/>
      <sheetName val="Site Expenses"/>
      <sheetName val="일위대가목록"/>
      <sheetName val="GAEYO"/>
      <sheetName val="부대내역"/>
      <sheetName val="가시설수량"/>
      <sheetName val="단위수량"/>
      <sheetName val="DATA"/>
      <sheetName val="데이타"/>
      <sheetName val="토목내역"/>
      <sheetName val="단면치수"/>
      <sheetName val="변압기 및 발전기 용량"/>
      <sheetName val="투찰"/>
      <sheetName val="내역"/>
      <sheetName val="동원인원"/>
      <sheetName val="Sheet1"/>
      <sheetName val="식재인부"/>
      <sheetName val="일위"/>
      <sheetName val="영동(D)"/>
      <sheetName val="공통부대비"/>
      <sheetName val="산업개발안내서"/>
      <sheetName val="일위대가"/>
      <sheetName val="MOTOR"/>
      <sheetName val="도급"/>
      <sheetName val="공문"/>
      <sheetName val="FAB별"/>
      <sheetName val="Proposal"/>
      <sheetName val="ABUT수량-A1"/>
      <sheetName val="보합"/>
      <sheetName val="TABLE"/>
      <sheetName val="IPL_SCHEDULE"/>
      <sheetName val="공사비 내역 (가)"/>
      <sheetName val="gyun"/>
      <sheetName val="기계내역"/>
      <sheetName val="물량집계(전기)"/>
      <sheetName val="물량집계(계장)"/>
      <sheetName val="2_자재집계표"/>
      <sheetName val="화강석_보조기층"/>
      <sheetName val="혼합기층_포설_및다짐_(2)"/>
      <sheetName val="보조기층_포설_및다짐"/>
      <sheetName val="보차도경계석운반_(2)"/>
      <sheetName val="1_총괄토공"/>
      <sheetName val="2_하수터파기토공"/>
      <sheetName val="3_하수수량집계표"/>
      <sheetName val="4_맹암거집계표"/>
      <sheetName val="맹암거_토공"/>
      <sheetName val="5_포장공사수량집계표"/>
      <sheetName val="도로경계석_(2)"/>
      <sheetName val="급수급탕_(동관)"/>
      <sheetName val="오배수_(집계)"/>
      <sheetName val="장비당단가_(1)"/>
      <sheetName val="노임단가"/>
      <sheetName val="OCT.FDN"/>
      <sheetName val="20관리비율"/>
      <sheetName val="9811"/>
      <sheetName val="Testing"/>
      <sheetName val="CONCRETE"/>
      <sheetName val="산출근거"/>
      <sheetName val="단가결정"/>
      <sheetName val="토공사"/>
      <sheetName val="01"/>
      <sheetName val="GTG TR PIT"/>
      <sheetName val="결선list"/>
      <sheetName val="빙장비사양"/>
      <sheetName val="직노"/>
      <sheetName val="DATA(BAC)"/>
      <sheetName val="수량산출"/>
      <sheetName val="말뚝물량"/>
      <sheetName val="DATE"/>
      <sheetName val="맨홀수량집계"/>
      <sheetName val="물량산출근거"/>
      <sheetName val="GRDBS"/>
      <sheetName val="7내역"/>
      <sheetName val="감가상각"/>
      <sheetName val="갑지"/>
      <sheetName val="집계표"/>
      <sheetName val="8월현금흐름표"/>
      <sheetName val="2F 회의실견적(5_14 일대)"/>
      <sheetName val="INST_DCI"/>
      <sheetName val="내역서(기계)"/>
      <sheetName val="품셈TABLE"/>
      <sheetName val="자재단가비교표"/>
      <sheetName val="실행(ALT1)"/>
      <sheetName val="I.설계조건"/>
      <sheetName val="공통가설"/>
      <sheetName val="오산갈곳"/>
      <sheetName val="Studio"/>
      <sheetName val="수목데이타 "/>
      <sheetName val="말뚝지지력산정"/>
      <sheetName val="공사비_내역_(가)"/>
      <sheetName val="_견적서"/>
      <sheetName val="2F_회의실견적(5_14_일대)"/>
      <sheetName val="BSD_(2)"/>
      <sheetName val="1_맹암거관련"/>
      <sheetName val="3BL공동구_수량"/>
      <sheetName val="Site_Expenses"/>
      <sheetName val="토목"/>
      <sheetName val="PUMP"/>
      <sheetName val="당초"/>
      <sheetName val="몰탈재료산출"/>
      <sheetName val="2공구산출내역"/>
      <sheetName val="J直材4"/>
      <sheetName val="국별인원"/>
      <sheetName val="kimre scrubber"/>
      <sheetName val="단가표"/>
      <sheetName val="Customer Databas"/>
      <sheetName val="FANDBS"/>
      <sheetName val="GRDATA"/>
      <sheetName val="SHAFTDBSE"/>
      <sheetName val="소비자가"/>
      <sheetName val="MATRLDATA"/>
      <sheetName val="공사개요"/>
      <sheetName val="명세서"/>
      <sheetName val="원가"/>
      <sheetName val="밸브설치"/>
      <sheetName val="내역서(총)"/>
      <sheetName val="KP1590_E"/>
      <sheetName val="96수출"/>
      <sheetName val="Sheet15"/>
      <sheetName val="1.설계기준"/>
      <sheetName val="현장"/>
      <sheetName val="일반맨홀수량집계"/>
      <sheetName val="PRO_DCI"/>
      <sheetName val="HVAC_DCI"/>
      <sheetName val="PIPE_DCI"/>
      <sheetName val="단가"/>
      <sheetName val="시설물일위"/>
      <sheetName val="XL4Poppy"/>
      <sheetName val="PhaDoMong"/>
      <sheetName val="과천MAIN"/>
      <sheetName val="소업1교"/>
      <sheetName val="BLOCK(1)"/>
      <sheetName val="단가대비표"/>
      <sheetName val="ATS단가"/>
      <sheetName val="DATA1"/>
      <sheetName val="형틀공사"/>
      <sheetName val="터파기및재료"/>
      <sheetName val="부하LOAD"/>
      <sheetName val="연수동"/>
      <sheetName val="물량표"/>
      <sheetName val="b_balju_cho"/>
      <sheetName val="입찰견적보고서"/>
      <sheetName val="INPUT"/>
      <sheetName val="woo(mac)"/>
      <sheetName val="식재품셈"/>
      <sheetName val="견"/>
      <sheetName val="일위대가목차"/>
      <sheetName val="단가조사"/>
      <sheetName val="CAL"/>
      <sheetName val="SE-611"/>
      <sheetName val="TYPE-B 평균H"/>
      <sheetName val="D-3503"/>
      <sheetName val="날개벽(좌,우=45도,75도)"/>
      <sheetName val="입력1"/>
      <sheetName val="교각1"/>
      <sheetName val="1을"/>
      <sheetName val="견적집계표"/>
      <sheetName val="FLA"/>
      <sheetName val="원형맨홀수량"/>
      <sheetName val="Sheet2"/>
      <sheetName val="관접합및부설"/>
      <sheetName val="경비2내역"/>
      <sheetName val="수목데이타"/>
      <sheetName val="가시설(TYPE-A)"/>
      <sheetName val="1호맨홀가감수량"/>
      <sheetName val="SORCE1"/>
      <sheetName val="1-1평균터파기고(1)"/>
      <sheetName val="1호맨홀수량산출"/>
      <sheetName val="기별(종합)"/>
      <sheetName val="2.단면가정"/>
      <sheetName val="4.말뚝설계"/>
      <sheetName val="1.설계조건"/>
      <sheetName val="전기일위대가"/>
      <sheetName val="TEL"/>
      <sheetName val="건내용"/>
      <sheetName val="ISBL"/>
      <sheetName val="OSBL"/>
      <sheetName val="INSTR"/>
      <sheetName val="영업소실적"/>
      <sheetName val="남양시작동자105노65기1.3화1.2"/>
      <sheetName val="부표총괄"/>
      <sheetName val="wall"/>
      <sheetName val="Inputs"/>
      <sheetName val="Timing&amp;Esc"/>
      <sheetName val="TABLE2-1 ISBL(GENEAL-CIVIL)"/>
      <sheetName val="TABLE2-1 ISBL-(SlTE PREP)"/>
      <sheetName val="TABLE2.1 ISBL (Soil Invest)"/>
      <sheetName val="TABLE2-2 OSBL(GENERAL-CIVIL)"/>
      <sheetName val="TABLE2-2 OSBL-(SITE PREP)"/>
      <sheetName val="General Data"/>
      <sheetName val="PRO_A"/>
      <sheetName val="DWG"/>
      <sheetName val="ELEC_MCI"/>
      <sheetName val="MAIN"/>
      <sheetName val="INST_MCI"/>
      <sheetName val="MECH_MCI"/>
      <sheetName val="PRO"/>
      <sheetName val="입사시직위"/>
      <sheetName val="7.5.2 BOQ Summary "/>
      <sheetName val="수량산출서"/>
      <sheetName val="갑지(추정)"/>
      <sheetName val="Construction"/>
      <sheetName val="SL dau tien"/>
      <sheetName val="Item정리"/>
      <sheetName val="금액집계"/>
      <sheetName val="hvac(제어동)"/>
      <sheetName val="FACTOR"/>
      <sheetName val="내역1"/>
      <sheetName val="부대대비"/>
      <sheetName val="냉연집계"/>
      <sheetName val="신우"/>
      <sheetName val="CODE"/>
      <sheetName val="2000년1차"/>
      <sheetName val="시멘트"/>
      <sheetName val="#REF"/>
      <sheetName val="별표 "/>
      <sheetName val="골재집계"/>
      <sheetName val="BJJIN"/>
      <sheetName val="COPING"/>
      <sheetName val="월선수금"/>
      <sheetName val="표지판현황"/>
      <sheetName val="7단가"/>
      <sheetName val="가공비"/>
      <sheetName val="적격점수&lt;300억미만&gt;"/>
      <sheetName val="검사현황"/>
      <sheetName val="full (2)"/>
      <sheetName val="전선 및 전선관"/>
      <sheetName val="산출내역서집계표"/>
      <sheetName val="SCH"/>
      <sheetName val="CTEMCOST"/>
      <sheetName val=" 해군동해관사 미장공사A그룹 공내역서.xlsx"/>
      <sheetName val="총괄표"/>
      <sheetName val="지주목시비량산출서"/>
      <sheetName val="danga"/>
      <sheetName val="직공비"/>
      <sheetName val="식재총괄"/>
      <sheetName val="횡배수관토공수량"/>
      <sheetName val="내역표지"/>
      <sheetName val="design data"/>
      <sheetName val="member design"/>
      <sheetName val="단면가정"/>
      <sheetName val="차량구입"/>
      <sheetName val="I一般比"/>
      <sheetName val="N賃率-職"/>
      <sheetName val="조도계산서 (도서)"/>
      <sheetName val="Total"/>
      <sheetName val="변화치수"/>
      <sheetName val="설변물량"/>
      <sheetName val="전신환매도율"/>
      <sheetName val="TYPE-A"/>
      <sheetName val="기초일위"/>
      <sheetName val="시설일위"/>
      <sheetName val="조명일위"/>
      <sheetName val="설산1.나"/>
      <sheetName val="본사S"/>
      <sheetName val="Equipment"/>
      <sheetName val="Piping"/>
      <sheetName val="6월실적"/>
      <sheetName val="손익분석"/>
      <sheetName val="1-1"/>
      <sheetName val="IMP(MAIN)"/>
      <sheetName val="IMP (REACTOR)"/>
      <sheetName val="봉양~조차장간고하개명(신설)"/>
      <sheetName val="도급양식"/>
      <sheetName val="소일위대가코드표"/>
      <sheetName val="단위별 일위대가표"/>
      <sheetName val="정산노무"/>
      <sheetName val="정산재료"/>
      <sheetName val="Baby일위대가"/>
      <sheetName val="2_자재집계표4"/>
      <sheetName val="화강석_보조기층4"/>
      <sheetName val="혼합기층_포설_및다짐_(2)4"/>
      <sheetName val="보조기층_포설_및다짐4"/>
      <sheetName val="보차도경계석운반_(2)4"/>
      <sheetName val="1_총괄토공4"/>
      <sheetName val="2_하수터파기토공4"/>
      <sheetName val="3_하수수량집계표4"/>
      <sheetName val="4_맹암거집계표4"/>
      <sheetName val="맹암거_토공4"/>
      <sheetName val="5_포장공사수량집계표4"/>
      <sheetName val="도로경계석_(2)4"/>
      <sheetName val="급수급탕_(동관)4"/>
      <sheetName val="오배수_(집계)4"/>
      <sheetName val="2_자재집계표1"/>
      <sheetName val="화강석_보조기층1"/>
      <sheetName val="혼합기층_포설_및다짐_(2)1"/>
      <sheetName val="보조기층_포설_및다짐1"/>
      <sheetName val="보차도경계석운반_(2)1"/>
      <sheetName val="1_총괄토공1"/>
      <sheetName val="2_하수터파기토공1"/>
      <sheetName val="3_하수수량집계표1"/>
      <sheetName val="4_맹암거집계표1"/>
      <sheetName val="맹암거_토공1"/>
      <sheetName val="5_포장공사수량집계표1"/>
      <sheetName val="도로경계석_(2)1"/>
      <sheetName val="급수급탕_(동관)1"/>
      <sheetName val="오배수_(집계)1"/>
      <sheetName val="2_자재집계표2"/>
      <sheetName val="화강석_보조기층2"/>
      <sheetName val="혼합기층_포설_및다짐_(2)2"/>
      <sheetName val="보조기층_포설_및다짐2"/>
      <sheetName val="보차도경계석운반_(2)2"/>
      <sheetName val="1_총괄토공2"/>
      <sheetName val="2_하수터파기토공2"/>
      <sheetName val="3_하수수량집계표2"/>
      <sheetName val="4_맹암거집계표2"/>
      <sheetName val="맹암거_토공2"/>
      <sheetName val="5_포장공사수량집계표2"/>
      <sheetName val="도로경계석_(2)2"/>
      <sheetName val="급수급탕_(동관)2"/>
      <sheetName val="오배수_(집계)2"/>
      <sheetName val="2_자재집계표3"/>
      <sheetName val="화강석_보조기층3"/>
      <sheetName val="혼합기층_포설_및다짐_(2)3"/>
      <sheetName val="보조기층_포설_및다짐3"/>
      <sheetName val="보차도경계석운반_(2)3"/>
      <sheetName val="1_총괄토공3"/>
      <sheetName val="2_하수터파기토공3"/>
      <sheetName val="3_하수수량집계표3"/>
      <sheetName val="4_맹암거집계표3"/>
      <sheetName val="맹암거_토공3"/>
      <sheetName val="5_포장공사수량집계표3"/>
      <sheetName val="도로경계석_(2)3"/>
      <sheetName val="급수급탕_(동관)3"/>
      <sheetName val="오배수_(집계)3"/>
      <sheetName val="단면(RW1)"/>
      <sheetName val="적용기준"/>
      <sheetName val="첨부파일"/>
      <sheetName val="EUPDAT2"/>
      <sheetName val="Hargamat"/>
      <sheetName val="검색"/>
      <sheetName val="개요"/>
      <sheetName val="Wind Load(3.1) (2)"/>
      <sheetName val="Wind Load(3.2)"/>
      <sheetName val="Wind Load(3.4)"/>
      <sheetName val="Front"/>
      <sheetName val="연습"/>
      <sheetName val="Schedule C - Page 2 of 6"/>
      <sheetName val="Schedule C - Page 4 of 6"/>
      <sheetName val="Schedule C - Page 5 of 6"/>
      <sheetName val="Schedule C - Page 6 of 6"/>
      <sheetName val="Schedule A - Page 1 of 3"/>
      <sheetName val="Schedule A - Page 2 of 3"/>
      <sheetName val="Schedule A - Page 3 of 3"/>
      <sheetName val="Schedule B - Page 1 of 4"/>
      <sheetName val="Schedule B - Page 2 of 4"/>
      <sheetName val="Schedule B - Page 3 of 4"/>
      <sheetName val="Schedule B - Page 4 of 4"/>
      <sheetName val="Schedule C - Page 1 of 6"/>
      <sheetName val="Schedule C - Page 3 of 6"/>
      <sheetName val="Schedule E - Page 1 of 11"/>
      <sheetName val="Schedule E - Page 10 of 11"/>
      <sheetName val="Schedule E - Page 11 of 11"/>
      <sheetName val="Schedule E - Page 2 of 11"/>
      <sheetName val="Schedule E - Page 3 of 11"/>
      <sheetName val="Schedule E - Page 4 of 11"/>
      <sheetName val="Schedule E - Page 5 of 11"/>
      <sheetName val="Schedule E - Page 6 of 11"/>
      <sheetName val="Schedule E - Page 7 of 11"/>
      <sheetName val="Schedule E - Page 8 of 11"/>
      <sheetName val="Schedule E - Page 9 of 11"/>
      <sheetName val="A.1.3 - Page 1 of 1"/>
      <sheetName val="A.1.4 - Page 1 of 1"/>
      <sheetName val="A.4 - Page 1 of 1"/>
      <sheetName val="건축내역서"/>
      <sheetName val="차선도색현황"/>
      <sheetName val="횡배위치"/>
      <sheetName val="공종별 집계"/>
      <sheetName val="인제내역"/>
      <sheetName val="가동비율"/>
      <sheetName val="노원열병합  건축공사기성내역서"/>
      <sheetName val="금액"/>
      <sheetName val="Languages"/>
      <sheetName val="공사비내역서"/>
      <sheetName val="CAPVC"/>
      <sheetName val="연결임시"/>
      <sheetName val="견적을지"/>
      <sheetName val="EJ"/>
      <sheetName val="전기공사"/>
      <sheetName val="토목주소"/>
      <sheetName val="프랜트면허"/>
      <sheetName val="4 LINE"/>
      <sheetName val="7 th"/>
      <sheetName val="DS-최종"/>
      <sheetName val="대비"/>
      <sheetName val="CP-E2 (품셈표)"/>
      <sheetName val="음료실행"/>
      <sheetName val="실행(표지,갑,을)"/>
      <sheetName val="네고율"/>
      <sheetName val="단가디비"/>
      <sheetName val="남대문빌딩"/>
      <sheetName val="조명율표"/>
      <sheetName val="CCC"/>
      <sheetName val="기계"/>
      <sheetName val="공사비예산서(토목분)"/>
      <sheetName val="RAHMEN"/>
      <sheetName val="A"/>
      <sheetName val="DOGI"/>
      <sheetName val="SUMMARY(S)"/>
      <sheetName val="비교표"/>
      <sheetName val="확산동"/>
      <sheetName val=""/>
      <sheetName val="C"/>
      <sheetName val="골조시행"/>
      <sheetName val="건축공사"/>
      <sheetName val="LABTOTAL"/>
      <sheetName val="sum1 (2)"/>
      <sheetName val="토&amp;흙"/>
      <sheetName val="배수통관(좌)"/>
      <sheetName val="Data Vol"/>
      <sheetName val="일위대가목록(1)"/>
      <sheetName val="단가대비표(1)"/>
      <sheetName val="RING WALL"/>
      <sheetName val="설계조건"/>
      <sheetName val="안정계산"/>
      <sheetName val="단면검토"/>
      <sheetName val="식재"/>
      <sheetName val="시설물"/>
      <sheetName val="식재출력용"/>
      <sheetName val="유지관리"/>
      <sheetName val="C &amp; G RHS"/>
      <sheetName val="자재단가"/>
      <sheetName val="요율"/>
      <sheetName val="노임"/>
      <sheetName val="자재대"/>
      <sheetName val="I-O(번호별)"/>
      <sheetName val="NSMA-status"/>
      <sheetName val="Sheet1 (2)"/>
      <sheetName val="품셈표"/>
      <sheetName val="EXTERNAL(BOQ)"/>
      <sheetName val="CALCULATION"/>
      <sheetName val="123"/>
      <sheetName val="유화"/>
      <sheetName val="DESIGN CRITERIA"/>
      <sheetName val="PumpSpec"/>
      <sheetName val="eq_data"/>
      <sheetName val="h-013211-2"/>
      <sheetName val="견적의뢰"/>
      <sheetName val="기성집계"/>
      <sheetName val="1.취수장"/>
      <sheetName val="도급내역서"/>
      <sheetName val="내역5"/>
      <sheetName val="Y_WORK"/>
      <sheetName val="뚝토공"/>
      <sheetName val="TC IN"/>
      <sheetName val="일위집계표"/>
      <sheetName val="자료(통합)"/>
      <sheetName val="대상공사(조달청)"/>
      <sheetName val="기초공"/>
      <sheetName val="기둥(원형)"/>
      <sheetName val="매원개착터널총괄"/>
      <sheetName val="제원.설계조건"/>
      <sheetName val="경비"/>
      <sheetName val="HORI. VESSEL"/>
      <sheetName val="BQ-Offsite"/>
      <sheetName val="AS포장복구 "/>
      <sheetName val="H-PILE수량집계"/>
      <sheetName val="단가산출서"/>
      <sheetName val="단가산출서 (2)"/>
      <sheetName val="CAT_5"/>
      <sheetName val="간접비(1)"/>
      <sheetName val="조명투자및환수계획"/>
      <sheetName val="제조중간결과"/>
      <sheetName val="1.우편집중내역서"/>
      <sheetName val="BSD _2_"/>
      <sheetName val="예가표"/>
      <sheetName val="토공산출(주차장)"/>
      <sheetName val="실행예산"/>
      <sheetName val="현황"/>
      <sheetName val="토공계산서(부체도로)"/>
      <sheetName val="Util&amp; Real"/>
      <sheetName val="대창(함평)"/>
      <sheetName val="대창(장성)"/>
      <sheetName val="대창(함평)-창열"/>
      <sheetName val="차수"/>
      <sheetName val="화성태안9공구내역(실행)"/>
      <sheetName val="목록"/>
      <sheetName val="SOHAR(2nd)"/>
      <sheetName val="WORK-VOL"/>
      <sheetName val="as boq list up"/>
      <sheetName val="system &amp; LOOK_UP_FUNC"/>
      <sheetName val="BM"/>
      <sheetName val="본지점중"/>
      <sheetName val="Indices"/>
      <sheetName val="1.맹암거관련.xls"/>
      <sheetName val="1.%EB%A7%B9%EC%95%94%EA%B1%B0%E"/>
      <sheetName val="estimate"/>
      <sheetName val="Base_Data"/>
      <sheetName val="PRICE-COMP"/>
      <sheetName val="pri-com"/>
      <sheetName val="내역서_x0000__x0000__x0000__x0000__x0000__x0000__x0000__x0000__x0000_ _x0000_띤ͤ_x0000__x0004__x0000__x0000__x0000__x0000__x0000__x0000_눼ͤ_x0000__x0000__x0000__x0000__x0000_"/>
      <sheetName val="guard(mac)"/>
      <sheetName val="기계설비"/>
      <sheetName val="T1"/>
      <sheetName val="물량"/>
      <sheetName val="New Valuation"/>
      <sheetName val="인건비 "/>
      <sheetName val="웅진교-S2"/>
      <sheetName val="일위목록"/>
      <sheetName val="계수시트"/>
      <sheetName val="원가계산서"/>
      <sheetName val="배수공"/>
      <sheetName val="암거"/>
      <sheetName val="포장공"/>
      <sheetName val="공주-교대(A1)"/>
      <sheetName val="DIAPHRAGM"/>
      <sheetName val="견적접수"/>
      <sheetName val="견적내역서"/>
      <sheetName val="내역서1"/>
      <sheetName val="001"/>
      <sheetName val="2_자재집계표5"/>
      <sheetName val="화강석_보조기층5"/>
      <sheetName val="혼합기층_포설_및다짐_(2)5"/>
      <sheetName val="보조기층_포설_및다짐5"/>
      <sheetName val="보차도경계석운반_(2)5"/>
      <sheetName val="1_총괄토공5"/>
      <sheetName val="2_하수터파기토공5"/>
      <sheetName val="3_하수수량집계표5"/>
      <sheetName val="4_맹암거집계표5"/>
      <sheetName val="맹암거_토공5"/>
      <sheetName val="5_포장공사수량집계표5"/>
      <sheetName val="도로경계석_(2)5"/>
      <sheetName val="급수급탕_(동관)5"/>
      <sheetName val="오배수_(집계)5"/>
      <sheetName val="장비당단가_(1)1"/>
      <sheetName val="_견적서1"/>
      <sheetName val="1_맹암거관련1"/>
      <sheetName val="3BL공동구_수량1"/>
      <sheetName val="BSD_(2)1"/>
      <sheetName val="Site_Expenses1"/>
      <sheetName val="변압기_및_발전기_용량"/>
      <sheetName val="공사비_내역_(가)1"/>
      <sheetName val="I_설계조건"/>
      <sheetName val="OCT_FDN"/>
      <sheetName val="2_단면가정"/>
      <sheetName val="4_말뚝설계"/>
      <sheetName val="1_설계조건"/>
      <sheetName val="2F_회의실견적(5_14_일대)1"/>
      <sheetName val="GTG_TR_PIT"/>
      <sheetName val="kimre_scrubber"/>
      <sheetName val="Customer_Databas"/>
      <sheetName val="Wind_Load(3_1)_(2)"/>
      <sheetName val="Wind_Load(3_2)"/>
      <sheetName val="Wind_Load(3_4)"/>
      <sheetName val="TABLE2-1_ISBL(GENEAL-CIVIL)"/>
      <sheetName val="TABLE2-1_ISBL-(SlTE_PREP)"/>
      <sheetName val="TABLE2_1_ISBL_(Soil_Invest)"/>
      <sheetName val="TABLE2-2_OSBL(GENERAL-CIVIL)"/>
      <sheetName val="TABLE2-2_OSBL-(SITE_PREP)"/>
      <sheetName val="General_Data"/>
      <sheetName val="수목데이타_"/>
      <sheetName val="1_설계기준"/>
      <sheetName val="전선_및_전선관"/>
      <sheetName val="full_(2)"/>
      <sheetName val="단위별_일위대가표"/>
      <sheetName val="남양시작동자105노65기1_3화1_2"/>
      <sheetName val="7_5_2_BOQ_Summary_"/>
      <sheetName val="TYPE-B_평균H"/>
      <sheetName val="SL_dau_tien"/>
      <sheetName val="설산1_나"/>
      <sheetName val="_해군동해관사_미장공사A그룹_공내역서_xlsx"/>
      <sheetName val="Schedule_C_-_Page_2_of_6"/>
      <sheetName val="Schedule_C_-_Page_4_of_6"/>
      <sheetName val="Schedule_C_-_Page_5_of_6"/>
      <sheetName val="Schedule_C_-_Page_6_of_6"/>
      <sheetName val="Schedule_A_-_Page_1_of_3"/>
      <sheetName val="Schedule_A_-_Page_2_of_3"/>
      <sheetName val="Schedule_A_-_Page_3_of_3"/>
      <sheetName val="Schedule_B_-_Page_1_of_4"/>
      <sheetName val="Schedule_B_-_Page_2_of_4"/>
      <sheetName val="Schedule_B_-_Page_3_of_4"/>
      <sheetName val="Schedule_B_-_Page_4_of_4"/>
      <sheetName val="Schedule_C_-_Page_1_of_6"/>
      <sheetName val="Schedule_C_-_Page_3_of_6"/>
      <sheetName val="Schedule_E_-_Page_1_of_11"/>
      <sheetName val="Schedule_E_-_Page_10_of_11"/>
      <sheetName val="Schedule_E_-_Page_11_of_11"/>
      <sheetName val="Schedule_E_-_Page_2_of_11"/>
      <sheetName val="Schedule_E_-_Page_3_of_11"/>
      <sheetName val="Schedule_E_-_Page_4_of_11"/>
      <sheetName val="Schedule_E_-_Page_5_of_11"/>
      <sheetName val="Schedule_E_-_Page_6_of_11"/>
      <sheetName val="Schedule_E_-_Page_7_of_11"/>
      <sheetName val="Schedule_E_-_Page_8_of_11"/>
      <sheetName val="Schedule_E_-_Page_9_of_11"/>
      <sheetName val="A_1_3_-_Page_1_of_1"/>
      <sheetName val="A_1_4_-_Page_1_of_1"/>
      <sheetName val="A_4_-_Page_1_of_1"/>
      <sheetName val="IMP_(REACTOR)"/>
      <sheetName val="노원열병합__건축공사기성내역서"/>
      <sheetName val="CP-E2_(품셈표)"/>
      <sheetName val="4_LINE"/>
      <sheetName val="7_th"/>
      <sheetName val="조도계산서_(도서)"/>
      <sheetName val="별표_"/>
      <sheetName val="Sheet1_(2)"/>
      <sheetName val="건축원가계산서"/>
      <sheetName val="6호기"/>
      <sheetName val="이토변실(A3-LINE)"/>
      <sheetName val="공통가설공사"/>
      <sheetName val="부하(성남)"/>
      <sheetName val="Macro1"/>
      <sheetName val="Macro2"/>
      <sheetName val="덕전리"/>
      <sheetName val="참조자료"/>
      <sheetName val="간접"/>
      <sheetName val="plan&amp;section of foundation"/>
      <sheetName val="working load at the btm ft."/>
      <sheetName val="stability check"/>
      <sheetName val="design load"/>
      <sheetName val="현장관리비내역서"/>
      <sheetName val="Schedule E - P磇⊅밀⊅︀ꃕԯ_x0000_缀_x0000__x0000_"/>
      <sheetName val="type-F"/>
      <sheetName val="FACTOR94"/>
      <sheetName val="공사수행방안"/>
      <sheetName val="시추주상도"/>
      <sheetName val="미드수량"/>
      <sheetName val="일위_파일"/>
      <sheetName val="공사비집계"/>
      <sheetName val="내역서_x0000__x0000__x0000__x0000__x0000__x0000__x0000__x0000__x0000__x0009__x0000_띤ͤ_x0000__x0004__x0000__x0000__x0000__x0000__x0000__x0000_눼ͤ_x0000__x0000__x0000__x0000__x0000_"/>
      <sheetName val="지표"/>
      <sheetName val="1차 내역서"/>
      <sheetName val="H-01월"/>
      <sheetName val="일위대가(1)"/>
      <sheetName val="4안전율"/>
      <sheetName val="FRT_O"/>
      <sheetName val="FAB_I"/>
      <sheetName val="일반공사"/>
      <sheetName val="품의서"/>
      <sheetName val="설계명세서(선로)"/>
      <sheetName val="예산서"/>
      <sheetName val="진천"/>
      <sheetName val="업무"/>
      <sheetName val="Galaxy 소비자가격표"/>
      <sheetName val="산출금액내역"/>
    </sheetNames>
    <sheetDataSet>
      <sheetData sheetId="0"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sheetData sheetId="722"/>
      <sheetData sheetId="723"/>
      <sheetData sheetId="724"/>
      <sheetData sheetId="725"/>
      <sheetData sheetId="726" refreshError="1"/>
      <sheetData sheetId="727" refreshError="1"/>
      <sheetData sheetId="728" refreshError="1"/>
      <sheetData sheetId="729" refreshError="1"/>
      <sheetData sheetId="730" refreshError="1"/>
      <sheetData sheetId="73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UNIT-QT"/>
    </sheetNames>
    <definedNames>
      <definedName name="Macro1"/>
      <definedName name="Macro10"/>
      <definedName name="Macro11"/>
      <definedName name="Macro12"/>
      <definedName name="Macro13"/>
      <definedName name="Macro14"/>
      <definedName name="Macro2"/>
      <definedName name="Macro3"/>
      <definedName name="Macro4"/>
      <definedName name="Macro5"/>
      <definedName name="Macro6"/>
      <definedName name="Macro7"/>
      <definedName name="Macro8"/>
      <definedName name="Macro9"/>
    </definedNames>
    <sheetDataSet>
      <sheetData sheetId="0" refreshError="1">
        <row r="4">
          <cell r="A4" t="str">
            <v>A</v>
          </cell>
          <cell r="B4">
            <v>3000</v>
          </cell>
          <cell r="C4">
            <v>1500</v>
          </cell>
          <cell r="D4">
            <v>1800</v>
          </cell>
          <cell r="E4">
            <v>634.54</v>
          </cell>
          <cell r="F4">
            <v>141</v>
          </cell>
          <cell r="G4">
            <v>20.8</v>
          </cell>
        </row>
        <row r="5">
          <cell r="A5" t="str">
            <v>B</v>
          </cell>
          <cell r="B5">
            <v>3000</v>
          </cell>
          <cell r="C5">
            <v>2400</v>
          </cell>
          <cell r="D5">
            <v>1800</v>
          </cell>
          <cell r="E5">
            <v>705.14</v>
          </cell>
          <cell r="F5">
            <v>274.27999999999997</v>
          </cell>
          <cell r="G5">
            <v>102.24</v>
          </cell>
        </row>
      </sheetData>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조정금액결과표 (차수별)"/>
      <sheetName val="조사개요(지수)"/>
      <sheetName val="시중노임산출표"/>
      <sheetName val="일위대가표지"/>
      <sheetName val="일위대가"/>
      <sheetName val="조정금액결과표"/>
      <sheetName val="물가변동결과"/>
      <sheetName val="표지"/>
      <sheetName val="제출문"/>
      <sheetName val="목차(지수)"/>
      <sheetName val="총차"/>
      <sheetName val="물가변동"/>
      <sheetName val="비목군분류"/>
      <sheetName val="비목군집계표"/>
      <sheetName val="결과표"/>
      <sheetName val="지수조정율"/>
      <sheetName val="경비산출서"/>
      <sheetName val="조정금액"/>
      <sheetName val="OSO아산"/>
    </sheetNames>
    <definedNames>
      <definedName name="복사"/>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00"/>
      <sheetName val="일위대가"/>
      <sheetName val="조명시설"/>
      <sheetName val="대로근거"/>
      <sheetName val="중로근거"/>
    </sheetNames>
    <sheetDataSet>
      <sheetData sheetId="0"/>
      <sheetData sheetId="1"/>
      <sheetData sheetId="2"/>
      <sheetData sheetId="3" refreshError="1"/>
      <sheetData sheetId="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777"/>
      <sheetName val="#REF"/>
      <sheetName val="6PILE  (돌출)"/>
      <sheetName val="일위대가표"/>
      <sheetName val="단가비교표_공통1"/>
      <sheetName val="일위대가"/>
      <sheetName val="수자재단위당"/>
      <sheetName val="식재가격"/>
      <sheetName val="식재총괄"/>
      <sheetName val="일위목록"/>
      <sheetName val="마산방향"/>
      <sheetName val="진주방향"/>
      <sheetName val="교통대책내역"/>
      <sheetName val="DATE"/>
      <sheetName val="맨홀수량"/>
      <sheetName val="토목주소"/>
      <sheetName val="프랜트면허"/>
      <sheetName val="단가산출"/>
      <sheetName val="수문일1"/>
      <sheetName val="토공1차"/>
      <sheetName val="대창(장성)"/>
      <sheetName val="대창(함평)-창열"/>
      <sheetName val="삼보지질"/>
      <sheetName val="일반수량총괄집계"/>
      <sheetName val="정부노임단가"/>
      <sheetName val="단가"/>
      <sheetName val="말뚝지지력산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기기리스트"/>
      <sheetName val="축산 기기리스트"/>
      <sheetName val="견적대비표"/>
      <sheetName val="GI-LIST"/>
      <sheetName val="약품공급2"/>
      <sheetName val="화재 탐지 설비"/>
      <sheetName val="교대시점"/>
      <sheetName val="일위대가목차"/>
      <sheetName val="EQT-ESTN"/>
      <sheetName val="일위(PN)"/>
      <sheetName val="설계가"/>
      <sheetName val="가도공"/>
      <sheetName val="BID"/>
      <sheetName val="집계표"/>
      <sheetName val="tggwan(mac)"/>
      <sheetName val="수량산출"/>
      <sheetName val="노임단가"/>
      <sheetName val="노임"/>
      <sheetName val="단가"/>
      <sheetName val="TARGET"/>
      <sheetName val="esc"/>
      <sheetName val="계수시트"/>
      <sheetName val="원가계산서"/>
      <sheetName val="static.cal"/>
      <sheetName val="JUCKEYK"/>
      <sheetName val="총괄"/>
      <sheetName val="S0"/>
      <sheetName val="ITEM"/>
      <sheetName val="전기일위대가"/>
      <sheetName val="NOMUBI"/>
      <sheetName val="자재단가"/>
      <sheetName val="N賃率-職"/>
      <sheetName val="견적대비"/>
      <sheetName val="시설일위"/>
      <sheetName val="SG"/>
      <sheetName val="인수공규격"/>
      <sheetName val="マージン"/>
      <sheetName val="'94자산"/>
      <sheetName val="G.R300경비"/>
      <sheetName val="대치판정"/>
      <sheetName val="터파기및재료"/>
      <sheetName val="대가수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ATA"/>
      <sheetName val="TV"/>
      <sheetName val="DATA1"/>
      <sheetName val="정보센타"/>
      <sheetName val="부하계산서"/>
      <sheetName val="인입공사"/>
    </sheetNames>
    <sheetDataSet>
      <sheetData sheetId="0"/>
      <sheetData sheetId="1"/>
      <sheetData sheetId="2">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TWIN</v>
          </cell>
          <cell r="B9">
            <v>1.25</v>
          </cell>
        </row>
      </sheetData>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000000"/>
      <sheetName val="일위대가"/>
      <sheetName val="조명시설"/>
      <sheetName val="Sheet1"/>
      <sheetName val="기계경비(시간당)"/>
      <sheetName val="램머"/>
      <sheetName val="가중치"/>
      <sheetName val="공구"/>
      <sheetName val="장비집계"/>
      <sheetName val="3BL공동구 수량"/>
      <sheetName val="자재집계표"/>
      <sheetName val="말뚝지지력산정"/>
      <sheetName val="제-노임"/>
      <sheetName val="제직재"/>
      <sheetName val="신표지1"/>
      <sheetName val="용수량(생활용수)"/>
      <sheetName val="DATE"/>
      <sheetName val="집계표"/>
      <sheetName val="청천내"/>
      <sheetName val="명세서"/>
      <sheetName val="수량산출"/>
      <sheetName val="구천"/>
      <sheetName val="내역"/>
      <sheetName val="평가데이터"/>
      <sheetName val="산출금액내역"/>
      <sheetName val="내역서"/>
      <sheetName val="조경내역서"/>
      <sheetName val="주차구획선수량"/>
      <sheetName val="경산"/>
      <sheetName val="#REF"/>
      <sheetName val="일위"/>
      <sheetName val="기계경비"/>
      <sheetName val="9GNG운반"/>
      <sheetName val="실행철강하도"/>
      <sheetName val="현장예산"/>
      <sheetName val="예총"/>
      <sheetName val="2000년1차"/>
      <sheetName val="2000전체분"/>
      <sheetName val="자재대"/>
      <sheetName val="일위대가9803"/>
      <sheetName val="2공구하도급내역서"/>
      <sheetName val="포장공"/>
      <sheetName val="설계예산서"/>
      <sheetName val="요율"/>
      <sheetName val="3.공통공사대비"/>
      <sheetName val="총괄"/>
      <sheetName val="3BL공동구_수량"/>
      <sheetName val="안정검토"/>
      <sheetName val="단면설계"/>
      <sheetName val="6PILE  (돌출)"/>
      <sheetName val="설계내역서"/>
      <sheetName val="Total"/>
      <sheetName val="공사기본내용입력"/>
      <sheetName val="조명율표"/>
      <sheetName val="견적"/>
      <sheetName val="파형강관집계"/>
      <sheetName val="철근량"/>
      <sheetName val="설비"/>
      <sheetName val="구조물터파기수량집계"/>
      <sheetName val="배수공 시멘트 및 골재량 산출"/>
      <sheetName val="공량(1월22일)"/>
      <sheetName val="측구터파기공수량집계"/>
      <sheetName val="96보완계획7.12"/>
      <sheetName val="도급예산내역서봉투"/>
      <sheetName val="공사원가계산서"/>
      <sheetName val="설계산출표지"/>
      <sheetName val="도급예산내역서총괄표"/>
      <sheetName val="을부담운반비"/>
      <sheetName val="운반비산출"/>
      <sheetName val="가압장(토목)"/>
      <sheetName val="총투입계"/>
      <sheetName val="동원인원"/>
      <sheetName val="터파기및재료"/>
      <sheetName val="데이타"/>
      <sheetName val="배관배선 단가조사"/>
      <sheetName val="일위대가집계"/>
      <sheetName val="대치판정"/>
      <sheetName val="ABUT수량-A1"/>
      <sheetName val="본선차로수량집계표"/>
      <sheetName val="을"/>
      <sheetName val="SG"/>
      <sheetName val="품셈집계표"/>
      <sheetName val="자재조사표"/>
      <sheetName val="옹벽일반수량"/>
      <sheetName val="현장경비"/>
      <sheetName val="방배동내역(리라)"/>
      <sheetName val="건축공사집계표"/>
      <sheetName val="방배동내역 (총괄)"/>
      <sheetName val="부대공사총괄"/>
      <sheetName val="TOTAL_BOQ"/>
      <sheetName val="연결관암거"/>
      <sheetName val="초기화면"/>
      <sheetName val="관급자재"/>
      <sheetName val="12호기내역서(건축분)"/>
      <sheetName val="한강운반비"/>
      <sheetName val="단열-자재"/>
      <sheetName val="신우"/>
      <sheetName val="원본(갑지)"/>
      <sheetName val="날개벽수량표"/>
      <sheetName val="시선유도표지집계표"/>
      <sheetName val="70%"/>
      <sheetName val="Sheet5"/>
      <sheetName val="자재단가"/>
      <sheetName val="연습"/>
      <sheetName val="비교1"/>
      <sheetName val="물량표"/>
      <sheetName val="Sheet4"/>
      <sheetName val="구의33고"/>
      <sheetName val="맨홀수량"/>
      <sheetName val="H-PILE수량집계"/>
      <sheetName val="8.PILE  (돌출)"/>
      <sheetName val="Sheet2"/>
      <sheetName val="(A)내역서"/>
      <sheetName val="공제수량총집계표"/>
      <sheetName val="임금단가"/>
      <sheetName val="토적표"/>
      <sheetName val="공사개요"/>
      <sheetName val="수량3"/>
      <sheetName val="설계예산"/>
      <sheetName val="설계서을"/>
      <sheetName val="원가"/>
      <sheetName val="준검 내역서"/>
      <sheetName val="대창(함평)"/>
      <sheetName val="대창(장성)"/>
      <sheetName val="대창(함평)-창열"/>
      <sheetName val="산출근거"/>
      <sheetName val="범례표"/>
      <sheetName val="원형1호맨홀토공수량"/>
      <sheetName val="환경기계공정표 (3)"/>
      <sheetName val="절대삭제금지"/>
      <sheetName val="bid"/>
      <sheetName val="빙장비사양"/>
      <sheetName val="시설물단가표"/>
      <sheetName val="노무비단가표"/>
      <sheetName val="기초자료입력"/>
      <sheetName val="WORK"/>
      <sheetName val="토사(PE)"/>
      <sheetName val="하조서"/>
      <sheetName val="날개벽"/>
      <sheetName val="현장경상비"/>
      <sheetName val="증감내역서"/>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cover예산"/>
      <sheetName val="cover설계서"/>
      <sheetName val="예산서갑지"/>
      <sheetName val="원가계산"/>
      <sheetName val="원가근거 "/>
      <sheetName val="관급자재집계"/>
      <sheetName val="내역서집계"/>
      <sheetName val="내역서(1. 옥외전력 및 수변전설비)"/>
      <sheetName val="내역서(2. 접지 및 피뢰침 설비)"/>
      <sheetName val="내역서(3. CABLE TRAY)"/>
      <sheetName val="내역서(4. 가압장 동력)"/>
      <sheetName val="내역서(5. 약품투입동,응집침전지 동력)"/>
      <sheetName val="내역서(6. 여과지 동력)"/>
      <sheetName val="내역서(7. 농축조,농축분배조 동력)"/>
      <sheetName val="내역서(8. 조정농축조,조정농축분배조 동력)"/>
      <sheetName val="내역서(9. 탈리액농축조,탈리액농축분배조 동력)"/>
      <sheetName val="내역서(10. 탈수기동,회수펌프동 동력)"/>
      <sheetName val="내역서(11. 식당 및 창고 전력간선,전열)"/>
      <sheetName val="내역서(12. 식당 및 창고 전등)"/>
      <sheetName val="내역서(13. 가압장 전력간선,전열)"/>
      <sheetName val="내역서(14. 가압장 전등)"/>
      <sheetName val="내역서(15. 여과지 전력간선,전열)"/>
      <sheetName val="내역서(16. 여과지 전등)"/>
      <sheetName val="내역서(17. 각 농축분배조 전등.전열)"/>
      <sheetName val="내역서(18. 옥외 약전 및 방송)"/>
      <sheetName val="내역서(19. 각동 약전 및 방송)"/>
      <sheetName val="부대설비"/>
      <sheetName val="대가갑지"/>
      <sheetName val="일위대가"/>
      <sheetName val="분전반설치비 일위대가"/>
      <sheetName val="그림갑지"/>
      <sheetName val="가로등기초"/>
      <sheetName val="잡철물제작"/>
      <sheetName val="관로굴착"/>
      <sheetName val="단가갑지"/>
      <sheetName val="단가비교표"/>
      <sheetName val="산출서갑지"/>
      <sheetName val="공량갑지"/>
      <sheetName val="공량(1. 옥외전력 및 수변전, 외등설비)"/>
      <sheetName val="공량(2. 접지 및 피뢰침 설비)"/>
      <sheetName val="공량(3. CABLE TRAY)"/>
      <sheetName val="공량(4. 가압장 동력)"/>
      <sheetName val="공량(5. 약품투입동,응집침전지 동력)"/>
      <sheetName val="공량(6. 여과지 동력)"/>
      <sheetName val="공량(7. 농축조,농축분배조 동력)"/>
      <sheetName val="공량(8. 조정농축조,조정농축분배조 동력)"/>
      <sheetName val="공량(9. 탈리액농축조,탈리액농축분배조 동력)"/>
      <sheetName val="공량(10. 탈수기동,회수펌프동 동력)"/>
      <sheetName val="공량(11. 식당 및 창고 전력간선,전열)"/>
      <sheetName val="공량(12. 식당 및 창고 전등)"/>
      <sheetName val="공량(13. 가압장 전력간선,전열)"/>
      <sheetName val="공량(14. 가압장 전등)"/>
      <sheetName val="공량(15. 여과지 전력간선,전열)"/>
      <sheetName val="공량(16. 여과지 전등)"/>
      <sheetName val="공량(17. 각 농축분배조 전등.전열)"/>
      <sheetName val="공량(18. 옥외 약전 및 방송)"/>
      <sheetName val="공량(19. 각동 약전 및 방송"/>
      <sheetName val="산출조서갑지"/>
      <sheetName val="산출조서(1.옥외전력 및 수변전, 외등설비)"/>
      <sheetName val="산출조서(2. 접지 및 피뢰침 설비)"/>
      <sheetName val="산출조서(3. CABLE TRAY)"/>
      <sheetName val="산출조서(4. 가압장 동력)"/>
      <sheetName val="산출조서(5. 약품투입동,응집침전지 동력)"/>
      <sheetName val="산출조서(6. 여과지 동력)"/>
      <sheetName val="산출조서(7. 농축조,농축분배조 동력)"/>
      <sheetName val="산출조서(8. 조정농축조,조정농축분배조 동력)"/>
      <sheetName val="산출조서(9. 탈리액농축조,탈리액농축분배조 동력)"/>
      <sheetName val="산출조서(10. 탈수기동,회수펌프동 동력)"/>
      <sheetName val="산출조서(11. 식당 및 창고 전력간선,전열)"/>
      <sheetName val="산출조서(12. 식당 및 창고 전등)"/>
      <sheetName val="산출조서(13. 가압장 전력간선,전열)"/>
      <sheetName val="산출조서(L1. 관리동 전등)"/>
      <sheetName val="산출조서(L2. 침사지 전등,전열)"/>
      <sheetName val="산출조서(15. 여과지 전력간선,전열)"/>
      <sheetName val="산출조서(16. 여과지 전등)"/>
      <sheetName val="산출조서(17. 각 농축분배조 전등.전열)"/>
      <sheetName val="산출조서(18. 옥외 약전 및 방송)"/>
      <sheetName val="산출조서(19. 각동 약전 및 방송)"/>
      <sheetName val="견적갑지"/>
      <sheetName val="Sheet6"/>
      <sheetName val="Sheet7"/>
      <sheetName val="Sheet8"/>
      <sheetName val="Sheet9"/>
      <sheetName val="Sheet10"/>
      <sheetName val="Sheet11"/>
      <sheetName val="Sheet12"/>
      <sheetName val="Sheet13"/>
      <sheetName val="Sheet14"/>
      <sheetName val="Sheet15"/>
      <sheetName val="Sheet16"/>
      <sheetName val="Sheet5"/>
      <sheetName val="한전 수탁비 계산 내역"/>
      <sheetName val="CUBICLE설치비 일위대가 "/>
      <sheetName val="9811"/>
      <sheetName val="NFB"/>
      <sheetName val="9509"/>
      <sheetName val="공사총원가계산서"/>
      <sheetName val="하수처리장-토목원가"/>
      <sheetName val="하수처리장-토목"/>
      <sheetName val="지장물취득비"/>
      <sheetName val="조경원가"/>
      <sheetName val="조경내역"/>
      <sheetName val="하수처리장-건축원가"/>
      <sheetName val="하수처리장-건축"/>
      <sheetName val="설비집계"/>
      <sheetName val="설비내역"/>
      <sheetName val="기계원가계산"/>
      <sheetName val="하수처리장-기계내역"/>
      <sheetName val="중계펌프장-기계내역"/>
      <sheetName val="전기원가"/>
      <sheetName val="전기집계"/>
      <sheetName val="하수처리장-전기집계"/>
      <sheetName val="하수처리장-전기내역"/>
      <sheetName val="중계펌프장-전기집계"/>
      <sheetName val="중계펌프장-전기내역"/>
      <sheetName val="하수처리장-사급자재대"/>
      <sheetName val="사급자재대-기계"/>
      <sheetName val="사급자재대-전기"/>
      <sheetName val="시운전비"/>
      <sheetName val="차집관로, 중계펌프장원가"/>
      <sheetName val="차집관로, 중계펌프장"/>
      <sheetName val="중계펌프장-건축"/>
      <sheetName val="중계펌프장-사급자재대"/>
      <sheetName val="공통"/>
      <sheetName val="현장급여"/>
      <sheetName val="기초일위"/>
      <sheetName val="시설일위"/>
      <sheetName val="조명일위"/>
      <sheetName val="집계표"/>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ow r="3">
          <cell r="A3">
            <v>3</v>
          </cell>
        </row>
      </sheetData>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표지"/>
      <sheetName val="표제"/>
      <sheetName val="공사비총괄표"/>
      <sheetName val="총괄표"/>
      <sheetName val="토목"/>
      <sheetName val="조경총괄"/>
      <sheetName val="조경"/>
      <sheetName val="건축및설비총괄"/>
      <sheetName val="건축및설비내역서"/>
      <sheetName val="기계내역서"/>
      <sheetName val="전기및감시제어"/>
      <sheetName val="공사원가계산"/>
      <sheetName val="설계설명서"/>
      <sheetName val="Sheet3"/>
      <sheetName val="9811"/>
      <sheetName val="대비"/>
      <sheetName val="제경집계"/>
      <sheetName val="암거단위-1련"/>
      <sheetName val="9509"/>
      <sheetName val="기초단가"/>
      <sheetName val="약품공급2"/>
      <sheetName val="현장관리비"/>
      <sheetName val="관급"/>
      <sheetName val="내역"/>
      <sheetName val="원가계산서(남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토목"/>
      <sheetName val="PIPE-MUL"/>
      <sheetName val="내역"/>
      <sheetName val="DATA1"/>
      <sheetName val="CABLE SIZE-1"/>
      <sheetName val="일위대가목차"/>
      <sheetName val="변압기 및 발전기 용량"/>
      <sheetName val="단가일람"/>
      <sheetName val="단위량당중기"/>
      <sheetName val="일위대가"/>
      <sheetName val="토사(PE)"/>
      <sheetName val="노임단가"/>
      <sheetName val="단가조사"/>
      <sheetName val="단가"/>
      <sheetName val="토적단위"/>
      <sheetName val="이토변실(A3-LINE)"/>
      <sheetName val="내역서2안"/>
      <sheetName val="투찰추정"/>
      <sheetName val="Macro1"/>
      <sheetName val="일위대가표"/>
      <sheetName val="CON'C"/>
      <sheetName val="청주(철골발주의뢰서)"/>
      <sheetName val="단가산출서"/>
      <sheetName val="DATA"/>
      <sheetName val="데이타"/>
      <sheetName val="건축내역"/>
      <sheetName val="단가조사서"/>
      <sheetName val="단가산출"/>
      <sheetName val="sheet1 _2_"/>
      <sheetName val="교각1"/>
      <sheetName val="DATA 입력부"/>
      <sheetName val="백암비스타내역"/>
      <sheetName val="사각1,특1호"/>
      <sheetName val="음성방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단가표 (2)"/>
      <sheetName val="견적서표지 (2)"/>
      <sheetName val="견적서갑지 (2)"/>
      <sheetName val="공사비총괄표 (3)"/>
      <sheetName val="A동소화 (2)"/>
      <sheetName val="A동자탐 (2)"/>
      <sheetName val="단가표"/>
      <sheetName val="견적서표지"/>
      <sheetName val="견적서갑지"/>
      <sheetName val="공사비총괄표 (2)"/>
      <sheetName val="A동소화"/>
      <sheetName val="A동자탐"/>
      <sheetName val="B동소화"/>
      <sheetName val="B동자탐 "/>
    </sheetNames>
    <sheetDataSet>
      <sheetData sheetId="0" refreshError="1">
        <row r="2">
          <cell r="A2" t="str">
            <v>코드번호</v>
          </cell>
          <cell r="B2" t="str">
            <v>품명</v>
          </cell>
          <cell r="C2" t="str">
            <v>규격</v>
          </cell>
          <cell r="D2" t="str">
            <v>단위</v>
          </cell>
          <cell r="E2" t="str">
            <v>견적단가</v>
          </cell>
          <cell r="F2" t="str">
            <v>실행가</v>
          </cell>
          <cell r="G2" t="str">
            <v>구매가(VAT포함)</v>
          </cell>
        </row>
        <row r="3">
          <cell r="A3">
            <v>10001</v>
          </cell>
          <cell r="B3" t="str">
            <v>화재수신기</v>
          </cell>
          <cell r="C3" t="str">
            <v>P-1-25CCT</v>
          </cell>
          <cell r="D3" t="str">
            <v>면</v>
          </cell>
        </row>
        <row r="4">
          <cell r="A4">
            <v>10002</v>
          </cell>
          <cell r="B4" t="str">
            <v>화재수신기</v>
          </cell>
          <cell r="C4" t="str">
            <v>P-1-20CCT</v>
          </cell>
          <cell r="D4" t="str">
            <v>면</v>
          </cell>
          <cell r="E4">
            <v>550000</v>
          </cell>
          <cell r="F4">
            <v>170000</v>
          </cell>
        </row>
        <row r="5">
          <cell r="A5">
            <v>10003</v>
          </cell>
          <cell r="B5" t="str">
            <v>화재수신기</v>
          </cell>
          <cell r="C5" t="str">
            <v>P-1-15CCT</v>
          </cell>
          <cell r="D5" t="str">
            <v>면</v>
          </cell>
          <cell r="E5">
            <v>480000</v>
          </cell>
          <cell r="F5">
            <v>150000</v>
          </cell>
        </row>
        <row r="6">
          <cell r="A6">
            <v>10004</v>
          </cell>
          <cell r="B6" t="str">
            <v>화재수신기</v>
          </cell>
          <cell r="C6" t="str">
            <v>P-1-10CCT</v>
          </cell>
          <cell r="D6" t="str">
            <v>면</v>
          </cell>
          <cell r="E6">
            <v>380000</v>
          </cell>
          <cell r="F6">
            <v>130000</v>
          </cell>
        </row>
        <row r="7">
          <cell r="A7">
            <v>10005</v>
          </cell>
          <cell r="B7" t="str">
            <v>화재수신기</v>
          </cell>
          <cell r="C7" t="str">
            <v>P-1-5CCT</v>
          </cell>
          <cell r="D7" t="str">
            <v>면</v>
          </cell>
          <cell r="E7">
            <v>240000</v>
          </cell>
          <cell r="F7">
            <v>90000</v>
          </cell>
        </row>
        <row r="8">
          <cell r="A8">
            <v>10006</v>
          </cell>
          <cell r="B8" t="str">
            <v>화재수신기</v>
          </cell>
          <cell r="C8" t="str">
            <v>복합형/4</v>
          </cell>
          <cell r="D8" t="str">
            <v>면</v>
          </cell>
          <cell r="E8">
            <v>900000</v>
          </cell>
          <cell r="F8">
            <v>600000</v>
          </cell>
        </row>
        <row r="9">
          <cell r="A9">
            <v>10007</v>
          </cell>
          <cell r="B9" t="str">
            <v>화재수신기</v>
          </cell>
          <cell r="C9" t="str">
            <v>복합형/2</v>
          </cell>
          <cell r="D9" t="str">
            <v>면</v>
          </cell>
          <cell r="E9">
            <v>550000</v>
          </cell>
          <cell r="F9">
            <v>450000</v>
          </cell>
        </row>
        <row r="10">
          <cell r="A10">
            <v>10008</v>
          </cell>
          <cell r="B10" t="str">
            <v>경종</v>
          </cell>
          <cell r="C10" t="str">
            <v>DC 24V</v>
          </cell>
          <cell r="D10" t="str">
            <v>EA</v>
          </cell>
          <cell r="E10">
            <v>5500</v>
          </cell>
          <cell r="F10">
            <v>3600</v>
          </cell>
        </row>
        <row r="11">
          <cell r="A11">
            <v>10009</v>
          </cell>
          <cell r="B11" t="str">
            <v>표시등</v>
          </cell>
          <cell r="C11" t="str">
            <v>DC 24V/L.E.D</v>
          </cell>
          <cell r="D11" t="str">
            <v>EA</v>
          </cell>
          <cell r="E11">
            <v>2000</v>
          </cell>
          <cell r="F11">
            <v>900</v>
          </cell>
        </row>
        <row r="12">
          <cell r="A12">
            <v>10010</v>
          </cell>
          <cell r="B12" t="str">
            <v>발신기</v>
          </cell>
          <cell r="C12" t="str">
            <v>P-1급</v>
          </cell>
          <cell r="D12" t="str">
            <v>EA</v>
          </cell>
          <cell r="E12">
            <v>5000</v>
          </cell>
          <cell r="F12">
            <v>2900</v>
          </cell>
        </row>
        <row r="13">
          <cell r="A13">
            <v>10011</v>
          </cell>
          <cell r="B13" t="str">
            <v>기동램프</v>
          </cell>
          <cell r="C13" t="str">
            <v>AC 220V</v>
          </cell>
          <cell r="D13" t="str">
            <v>EA</v>
          </cell>
          <cell r="E13">
            <v>2300</v>
          </cell>
          <cell r="F13">
            <v>1400</v>
          </cell>
        </row>
        <row r="14">
          <cell r="A14">
            <v>10012</v>
          </cell>
          <cell r="B14" t="str">
            <v>차동식감지기</v>
          </cell>
          <cell r="C14" t="str">
            <v>스포트형</v>
          </cell>
          <cell r="D14" t="str">
            <v>EA</v>
          </cell>
          <cell r="E14">
            <v>5000</v>
          </cell>
          <cell r="F14">
            <v>2800</v>
          </cell>
        </row>
        <row r="15">
          <cell r="A15">
            <v>10013</v>
          </cell>
          <cell r="B15" t="str">
            <v>정온식감지기</v>
          </cell>
          <cell r="C15" t="str">
            <v>스포트형</v>
          </cell>
          <cell r="D15" t="str">
            <v>EA</v>
          </cell>
          <cell r="E15">
            <v>5000</v>
          </cell>
          <cell r="F15">
            <v>2500</v>
          </cell>
        </row>
        <row r="16">
          <cell r="A16">
            <v>10014</v>
          </cell>
          <cell r="B16" t="str">
            <v>연기식감지기</v>
          </cell>
          <cell r="C16" t="str">
            <v>광전식</v>
          </cell>
          <cell r="D16" t="str">
            <v>EA</v>
          </cell>
          <cell r="E16">
            <v>20000</v>
          </cell>
          <cell r="F16">
            <v>9800</v>
          </cell>
        </row>
        <row r="17">
          <cell r="A17">
            <v>10015</v>
          </cell>
          <cell r="B17" t="str">
            <v>통로유도표지</v>
          </cell>
          <cell r="C17" t="str">
            <v>축광</v>
          </cell>
          <cell r="D17" t="str">
            <v>EA</v>
          </cell>
          <cell r="E17">
            <v>4500</v>
          </cell>
          <cell r="F17">
            <v>2500</v>
          </cell>
        </row>
        <row r="18">
          <cell r="A18">
            <v>10016</v>
          </cell>
          <cell r="B18" t="str">
            <v>통로유도등</v>
          </cell>
          <cell r="C18" t="str">
            <v>매입형</v>
          </cell>
          <cell r="D18" t="str">
            <v>EA</v>
          </cell>
          <cell r="E18">
            <v>43000</v>
          </cell>
          <cell r="F18">
            <v>16000</v>
          </cell>
        </row>
        <row r="19">
          <cell r="A19">
            <v>10017</v>
          </cell>
          <cell r="B19" t="str">
            <v>통로유도등</v>
          </cell>
          <cell r="C19" t="str">
            <v>돌출형</v>
          </cell>
          <cell r="D19" t="str">
            <v>EA</v>
          </cell>
          <cell r="E19">
            <v>37000</v>
          </cell>
          <cell r="F19">
            <v>16000</v>
          </cell>
        </row>
        <row r="20">
          <cell r="A20">
            <v>10018</v>
          </cell>
          <cell r="B20" t="str">
            <v>피난구유도표지</v>
          </cell>
          <cell r="C20" t="str">
            <v>축광</v>
          </cell>
          <cell r="D20" t="str">
            <v>EA</v>
          </cell>
          <cell r="E20">
            <v>4000</v>
          </cell>
          <cell r="F20">
            <v>3000</v>
          </cell>
        </row>
        <row r="21">
          <cell r="A21">
            <v>10019</v>
          </cell>
          <cell r="B21" t="str">
            <v>피난구유도등</v>
          </cell>
          <cell r="C21" t="str">
            <v>10W</v>
          </cell>
          <cell r="D21" t="str">
            <v>EA</v>
          </cell>
          <cell r="E21">
            <v>28000</v>
          </cell>
          <cell r="F21">
            <v>14000</v>
          </cell>
        </row>
        <row r="22">
          <cell r="A22">
            <v>10020</v>
          </cell>
          <cell r="B22" t="str">
            <v>피난구유도등</v>
          </cell>
          <cell r="C22" t="str">
            <v>20W</v>
          </cell>
          <cell r="D22" t="str">
            <v>EA</v>
          </cell>
          <cell r="E22">
            <v>45000</v>
          </cell>
          <cell r="F22">
            <v>20000</v>
          </cell>
        </row>
        <row r="23">
          <cell r="A23">
            <v>10021</v>
          </cell>
          <cell r="B23" t="str">
            <v>피난구유도등</v>
          </cell>
          <cell r="C23" t="str">
            <v>40W</v>
          </cell>
          <cell r="D23" t="str">
            <v>EA</v>
          </cell>
          <cell r="E23">
            <v>110000</v>
          </cell>
          <cell r="F23">
            <v>85000</v>
          </cell>
        </row>
        <row r="24">
          <cell r="A24">
            <v>10022</v>
          </cell>
          <cell r="B24" t="str">
            <v>비상조명등</v>
          </cell>
          <cell r="C24" t="str">
            <v>AC 220V</v>
          </cell>
          <cell r="D24" t="str">
            <v>EA</v>
          </cell>
          <cell r="E24">
            <v>78000</v>
          </cell>
          <cell r="F24">
            <v>50000</v>
          </cell>
        </row>
        <row r="25">
          <cell r="A25">
            <v>10023</v>
          </cell>
          <cell r="B25" t="str">
            <v>AMP</v>
          </cell>
          <cell r="C25" t="str">
            <v>50W</v>
          </cell>
          <cell r="D25" t="str">
            <v>면</v>
          </cell>
          <cell r="E25">
            <v>450000</v>
          </cell>
        </row>
        <row r="26">
          <cell r="A26">
            <v>10024</v>
          </cell>
          <cell r="B26" t="str">
            <v>스피커</v>
          </cell>
          <cell r="C26" t="str">
            <v>세대1W</v>
          </cell>
          <cell r="D26" t="str">
            <v>EA</v>
          </cell>
          <cell r="E26">
            <v>5000</v>
          </cell>
          <cell r="F26">
            <v>3800</v>
          </cell>
        </row>
        <row r="27">
          <cell r="A27">
            <v>10025</v>
          </cell>
          <cell r="B27" t="str">
            <v>스피커</v>
          </cell>
          <cell r="C27" t="str">
            <v>3W</v>
          </cell>
          <cell r="D27" t="str">
            <v>EA</v>
          </cell>
          <cell r="E27">
            <v>20000</v>
          </cell>
          <cell r="F27">
            <v>9500</v>
          </cell>
        </row>
        <row r="28">
          <cell r="A28">
            <v>10026</v>
          </cell>
          <cell r="B28" t="str">
            <v>소화전세트</v>
          </cell>
          <cell r="C28" t="str">
            <v>경,표,발,기동램프</v>
          </cell>
          <cell r="D28" t="str">
            <v>SET</v>
          </cell>
          <cell r="E28">
            <v>14600</v>
          </cell>
          <cell r="F28">
            <v>8800</v>
          </cell>
        </row>
        <row r="29">
          <cell r="A29">
            <v>10027</v>
          </cell>
          <cell r="B29" t="str">
            <v>속보함세트</v>
          </cell>
          <cell r="C29" t="str">
            <v>경,표,발신기</v>
          </cell>
          <cell r="D29" t="str">
            <v>SET</v>
          </cell>
          <cell r="E29">
            <v>56600</v>
          </cell>
          <cell r="F29">
            <v>38400</v>
          </cell>
        </row>
        <row r="30">
          <cell r="A30">
            <v>10028</v>
          </cell>
          <cell r="B30" t="str">
            <v>속보내함</v>
          </cell>
          <cell r="C30" t="str">
            <v>200*600</v>
          </cell>
          <cell r="D30" t="str">
            <v>EA</v>
          </cell>
          <cell r="E30">
            <v>12000</v>
          </cell>
          <cell r="F30">
            <v>6000</v>
          </cell>
        </row>
        <row r="31">
          <cell r="A31">
            <v>10029</v>
          </cell>
          <cell r="B31" t="str">
            <v>속보함커버</v>
          </cell>
          <cell r="C31" t="str">
            <v>SUS</v>
          </cell>
          <cell r="D31" t="str">
            <v>EA</v>
          </cell>
          <cell r="E31">
            <v>32300</v>
          </cell>
          <cell r="F31">
            <v>19000</v>
          </cell>
        </row>
        <row r="32">
          <cell r="A32">
            <v>10030</v>
          </cell>
          <cell r="B32" t="str">
            <v>속노함노출</v>
          </cell>
          <cell r="C32" t="str">
            <v>STEEL</v>
          </cell>
          <cell r="D32" t="str">
            <v>EA</v>
          </cell>
          <cell r="E32">
            <v>9000</v>
          </cell>
          <cell r="F32">
            <v>4500</v>
          </cell>
        </row>
        <row r="33">
          <cell r="A33">
            <v>10031</v>
          </cell>
          <cell r="B33" t="str">
            <v>속노함노출</v>
          </cell>
          <cell r="C33" t="str">
            <v>SUS</v>
          </cell>
          <cell r="D33" t="str">
            <v>EA</v>
          </cell>
          <cell r="E33">
            <v>45000</v>
          </cell>
          <cell r="F33">
            <v>25000</v>
          </cell>
        </row>
        <row r="34">
          <cell r="A34">
            <v>10032</v>
          </cell>
          <cell r="B34" t="str">
            <v>중계기</v>
          </cell>
          <cell r="C34" t="str">
            <v>HI-MUX2/2/2</v>
          </cell>
          <cell r="D34" t="str">
            <v>EA</v>
          </cell>
          <cell r="E34">
            <v>120000</v>
          </cell>
          <cell r="F34">
            <v>55000</v>
          </cell>
        </row>
        <row r="35">
          <cell r="A35">
            <v>10033</v>
          </cell>
          <cell r="B35" t="str">
            <v>비상콘센트</v>
          </cell>
          <cell r="C35" t="str">
            <v>소화전내장형</v>
          </cell>
          <cell r="D35" t="str">
            <v>EA</v>
          </cell>
          <cell r="E35">
            <v>65000</v>
          </cell>
          <cell r="F35">
            <v>45000</v>
          </cell>
        </row>
        <row r="36">
          <cell r="A36">
            <v>10034</v>
          </cell>
          <cell r="B36" t="str">
            <v>전자싸이렌</v>
          </cell>
          <cell r="C36" t="str">
            <v>DC 24V</v>
          </cell>
          <cell r="D36" t="str">
            <v>EA</v>
          </cell>
          <cell r="E36">
            <v>25000</v>
          </cell>
          <cell r="F36">
            <v>11000</v>
          </cell>
        </row>
        <row r="37">
          <cell r="A37">
            <v>10035</v>
          </cell>
          <cell r="B37" t="str">
            <v>S.V.P</v>
          </cell>
          <cell r="C37" t="str">
            <v>DC 24V</v>
          </cell>
          <cell r="D37" t="str">
            <v>면</v>
          </cell>
          <cell r="E37">
            <v>62000</v>
          </cell>
          <cell r="F37">
            <v>25000</v>
          </cell>
        </row>
        <row r="38">
          <cell r="A38">
            <v>10036</v>
          </cell>
          <cell r="B38" t="str">
            <v>저수위경보</v>
          </cell>
          <cell r="C38" t="str">
            <v>DC 24V</v>
          </cell>
          <cell r="D38" t="str">
            <v>EA</v>
          </cell>
          <cell r="E38">
            <v>35000</v>
          </cell>
          <cell r="F38">
            <v>18000</v>
          </cell>
        </row>
        <row r="39">
          <cell r="A39">
            <v>10037</v>
          </cell>
          <cell r="B39" t="str">
            <v>TAMPER SWITCH</v>
          </cell>
          <cell r="C39" t="str">
            <v>DC 24V</v>
          </cell>
          <cell r="D39" t="str">
            <v>EA</v>
          </cell>
          <cell r="E39">
            <v>5000</v>
          </cell>
        </row>
        <row r="40">
          <cell r="A40">
            <v>10038</v>
          </cell>
          <cell r="B40" t="str">
            <v>MCC P/L</v>
          </cell>
          <cell r="C40" t="str">
            <v>AC 380V</v>
          </cell>
          <cell r="D40" t="str">
            <v>면</v>
          </cell>
          <cell r="E40">
            <v>750000</v>
          </cell>
          <cell r="F40">
            <v>700000</v>
          </cell>
        </row>
        <row r="41">
          <cell r="A41">
            <v>10039</v>
          </cell>
          <cell r="B41" t="str">
            <v>전선관</v>
          </cell>
          <cell r="C41" t="str">
            <v>HI-LEX16C</v>
          </cell>
          <cell r="D41" t="str">
            <v>M</v>
          </cell>
          <cell r="E41">
            <v>180</v>
          </cell>
          <cell r="F41">
            <v>110</v>
          </cell>
        </row>
        <row r="42">
          <cell r="A42">
            <v>10040</v>
          </cell>
          <cell r="B42" t="str">
            <v>전선관</v>
          </cell>
          <cell r="C42" t="str">
            <v>HI-LEX22C</v>
          </cell>
          <cell r="D42" t="str">
            <v>M</v>
          </cell>
          <cell r="E42">
            <v>216</v>
          </cell>
          <cell r="F42">
            <v>150</v>
          </cell>
        </row>
        <row r="43">
          <cell r="A43">
            <v>10041</v>
          </cell>
          <cell r="B43" t="str">
            <v>전선관</v>
          </cell>
          <cell r="C43" t="str">
            <v>HI-LEX28C</v>
          </cell>
          <cell r="D43" t="str">
            <v>M</v>
          </cell>
          <cell r="E43">
            <v>315</v>
          </cell>
          <cell r="F43">
            <v>200</v>
          </cell>
        </row>
        <row r="44">
          <cell r="A44">
            <v>10042</v>
          </cell>
          <cell r="B44" t="str">
            <v>전선관</v>
          </cell>
          <cell r="C44" t="str">
            <v>HI-16C</v>
          </cell>
          <cell r="D44" t="str">
            <v>M</v>
          </cell>
          <cell r="E44">
            <v>390</v>
          </cell>
          <cell r="F44">
            <v>365</v>
          </cell>
        </row>
        <row r="45">
          <cell r="A45">
            <v>10043</v>
          </cell>
          <cell r="B45" t="str">
            <v>전선관</v>
          </cell>
          <cell r="C45" t="str">
            <v>HI-22C</v>
          </cell>
          <cell r="D45" t="str">
            <v>M</v>
          </cell>
          <cell r="E45">
            <v>430</v>
          </cell>
          <cell r="F45">
            <v>410</v>
          </cell>
        </row>
        <row r="46">
          <cell r="A46">
            <v>10044</v>
          </cell>
          <cell r="B46" t="str">
            <v>전선관</v>
          </cell>
          <cell r="C46" t="str">
            <v>HI-28C</v>
          </cell>
          <cell r="D46" t="str">
            <v>M</v>
          </cell>
          <cell r="E46">
            <v>750</v>
          </cell>
          <cell r="F46">
            <v>720</v>
          </cell>
        </row>
        <row r="47">
          <cell r="A47">
            <v>10045</v>
          </cell>
          <cell r="B47" t="str">
            <v>전선관</v>
          </cell>
          <cell r="C47" t="str">
            <v>HI-36C</v>
          </cell>
          <cell r="D47" t="str">
            <v>M</v>
          </cell>
          <cell r="E47">
            <v>1350</v>
          </cell>
          <cell r="F47">
            <v>1200</v>
          </cell>
        </row>
        <row r="48">
          <cell r="A48">
            <v>10046</v>
          </cell>
          <cell r="B48" t="str">
            <v>전선관</v>
          </cell>
          <cell r="C48" t="str">
            <v>ST-16C</v>
          </cell>
          <cell r="D48" t="str">
            <v>M</v>
          </cell>
          <cell r="E48">
            <v>1230</v>
          </cell>
          <cell r="F48">
            <v>1160</v>
          </cell>
        </row>
        <row r="49">
          <cell r="A49">
            <v>10047</v>
          </cell>
          <cell r="B49" t="str">
            <v>전선관</v>
          </cell>
          <cell r="C49" t="str">
            <v>ST-22C</v>
          </cell>
          <cell r="D49" t="str">
            <v>M</v>
          </cell>
          <cell r="E49">
            <v>1620</v>
          </cell>
          <cell r="F49">
            <v>1480</v>
          </cell>
        </row>
        <row r="50">
          <cell r="A50">
            <v>10048</v>
          </cell>
          <cell r="B50" t="str">
            <v>전선관</v>
          </cell>
          <cell r="C50" t="str">
            <v>ST-28C</v>
          </cell>
          <cell r="D50" t="str">
            <v>M</v>
          </cell>
          <cell r="E50">
            <v>2100</v>
          </cell>
          <cell r="F50">
            <v>1930</v>
          </cell>
        </row>
        <row r="51">
          <cell r="A51">
            <v>10049</v>
          </cell>
          <cell r="B51" t="str">
            <v>전선관</v>
          </cell>
          <cell r="C51" t="str">
            <v>ST-36C</v>
          </cell>
          <cell r="D51" t="str">
            <v>M</v>
          </cell>
          <cell r="E51">
            <v>2440</v>
          </cell>
          <cell r="F51">
            <v>2370</v>
          </cell>
        </row>
        <row r="52">
          <cell r="A52">
            <v>10050</v>
          </cell>
          <cell r="B52" t="str">
            <v>노말밴드</v>
          </cell>
          <cell r="C52" t="str">
            <v>HI-28C</v>
          </cell>
          <cell r="D52" t="str">
            <v>EA</v>
          </cell>
          <cell r="E52">
            <v>1232</v>
          </cell>
          <cell r="F52">
            <v>1010</v>
          </cell>
        </row>
        <row r="53">
          <cell r="A53">
            <v>10051</v>
          </cell>
          <cell r="B53" t="str">
            <v>노말밴드</v>
          </cell>
          <cell r="C53" t="str">
            <v>HI-36C</v>
          </cell>
          <cell r="D53" t="str">
            <v>EA</v>
          </cell>
          <cell r="E53">
            <v>1250</v>
          </cell>
          <cell r="F53">
            <v>1080</v>
          </cell>
        </row>
        <row r="54">
          <cell r="A54">
            <v>10052</v>
          </cell>
          <cell r="B54" t="str">
            <v>노말밴드</v>
          </cell>
          <cell r="C54" t="str">
            <v>ST-28C</v>
          </cell>
          <cell r="D54" t="str">
            <v>EA</v>
          </cell>
          <cell r="E54">
            <v>1875</v>
          </cell>
          <cell r="F54">
            <v>1720</v>
          </cell>
        </row>
        <row r="55">
          <cell r="A55">
            <v>10053</v>
          </cell>
          <cell r="B55" t="str">
            <v>노말밴드</v>
          </cell>
          <cell r="C55" t="str">
            <v>ST-36C</v>
          </cell>
          <cell r="D55" t="str">
            <v>EA</v>
          </cell>
          <cell r="E55">
            <v>2980</v>
          </cell>
          <cell r="F55">
            <v>2300</v>
          </cell>
        </row>
        <row r="56">
          <cell r="A56">
            <v>10054</v>
          </cell>
          <cell r="B56" t="str">
            <v>ELP전선관</v>
          </cell>
          <cell r="C56" t="str">
            <v>30MM</v>
          </cell>
          <cell r="D56" t="str">
            <v>M</v>
          </cell>
          <cell r="E56">
            <v>496</v>
          </cell>
          <cell r="F56">
            <v>340</v>
          </cell>
        </row>
        <row r="57">
          <cell r="A57">
            <v>10055</v>
          </cell>
          <cell r="B57" t="str">
            <v>ELP전선관</v>
          </cell>
          <cell r="C57" t="str">
            <v>40MM</v>
          </cell>
          <cell r="D57" t="str">
            <v>M</v>
          </cell>
          <cell r="E57">
            <v>715</v>
          </cell>
          <cell r="F57">
            <v>530</v>
          </cell>
        </row>
        <row r="58">
          <cell r="A58">
            <v>10056</v>
          </cell>
          <cell r="B58" t="str">
            <v>ELP전선관</v>
          </cell>
          <cell r="C58" t="str">
            <v>50MM</v>
          </cell>
          <cell r="D58" t="str">
            <v>M</v>
          </cell>
          <cell r="E58">
            <v>875</v>
          </cell>
          <cell r="F58">
            <v>680</v>
          </cell>
        </row>
        <row r="59">
          <cell r="A59">
            <v>10057</v>
          </cell>
          <cell r="B59" t="str">
            <v>2종비닐절연전선</v>
          </cell>
          <cell r="C59" t="str">
            <v>IV 1.2MM</v>
          </cell>
          <cell r="D59" t="str">
            <v>M</v>
          </cell>
          <cell r="E59">
            <v>55</v>
          </cell>
        </row>
        <row r="60">
          <cell r="A60">
            <v>10058</v>
          </cell>
          <cell r="B60" t="str">
            <v>2종비닐절연전선</v>
          </cell>
          <cell r="C60" t="str">
            <v>HIV 1.2MM</v>
          </cell>
          <cell r="D60" t="str">
            <v>M</v>
          </cell>
          <cell r="E60">
            <v>57</v>
          </cell>
          <cell r="F60">
            <v>40</v>
          </cell>
        </row>
        <row r="61">
          <cell r="A61">
            <v>10059</v>
          </cell>
          <cell r="B61" t="str">
            <v>2종비닐절연전선</v>
          </cell>
          <cell r="C61" t="str">
            <v>HIV 1.6MM</v>
          </cell>
          <cell r="D61" t="str">
            <v>M</v>
          </cell>
          <cell r="E61">
            <v>92</v>
          </cell>
          <cell r="F61">
            <v>68</v>
          </cell>
        </row>
        <row r="62">
          <cell r="A62">
            <v>10060</v>
          </cell>
          <cell r="B62" t="str">
            <v>2종비닐절연전선</v>
          </cell>
          <cell r="C62" t="str">
            <v>HIV 2.0MM</v>
          </cell>
          <cell r="D62" t="str">
            <v>M</v>
          </cell>
          <cell r="E62">
            <v>135</v>
          </cell>
          <cell r="F62">
            <v>90</v>
          </cell>
        </row>
        <row r="63">
          <cell r="A63">
            <v>10061</v>
          </cell>
          <cell r="B63" t="str">
            <v>CABLE</v>
          </cell>
          <cell r="C63" t="str">
            <v>HCVV-SB1.25SQ 2/C</v>
          </cell>
          <cell r="D63" t="str">
            <v>M</v>
          </cell>
          <cell r="E63">
            <v>836</v>
          </cell>
          <cell r="F63">
            <v>764</v>
          </cell>
        </row>
        <row r="64">
          <cell r="A64">
            <v>10062</v>
          </cell>
          <cell r="B64" t="str">
            <v>CABLE</v>
          </cell>
          <cell r="C64" t="str">
            <v>FR-3 1.6MM 2/C</v>
          </cell>
          <cell r="D64" t="str">
            <v>M</v>
          </cell>
          <cell r="E64">
            <v>924</v>
          </cell>
          <cell r="F64">
            <v>630</v>
          </cell>
        </row>
        <row r="65">
          <cell r="A65">
            <v>10063</v>
          </cell>
          <cell r="B65" t="str">
            <v>CABLE</v>
          </cell>
          <cell r="C65" t="str">
            <v>FR-3 1.6MM 3/C</v>
          </cell>
          <cell r="D65" t="str">
            <v>M</v>
          </cell>
          <cell r="E65">
            <v>1118</v>
          </cell>
          <cell r="F65">
            <v>940</v>
          </cell>
        </row>
        <row r="66">
          <cell r="A66">
            <v>10064</v>
          </cell>
          <cell r="B66" t="str">
            <v>CABLE</v>
          </cell>
          <cell r="C66" t="str">
            <v>FR-3 1.6MM 7/C</v>
          </cell>
          <cell r="D66" t="str">
            <v>M</v>
          </cell>
          <cell r="E66">
            <v>1851</v>
          </cell>
          <cell r="F66">
            <v>1390</v>
          </cell>
        </row>
        <row r="67">
          <cell r="A67">
            <v>10065</v>
          </cell>
          <cell r="B67" t="str">
            <v>CABLE</v>
          </cell>
          <cell r="C67" t="str">
            <v>FR-3 1.6MM 8/C</v>
          </cell>
          <cell r="D67" t="str">
            <v>M</v>
          </cell>
          <cell r="E67">
            <v>2061</v>
          </cell>
          <cell r="F67">
            <v>1545</v>
          </cell>
        </row>
        <row r="68">
          <cell r="A68">
            <v>10066</v>
          </cell>
          <cell r="B68" t="str">
            <v>CABLE</v>
          </cell>
          <cell r="C68" t="str">
            <v>FR-3 1.6MM 9/C</v>
          </cell>
          <cell r="D68" t="str">
            <v>M</v>
          </cell>
          <cell r="E68">
            <v>2259</v>
          </cell>
          <cell r="F68">
            <v>1695</v>
          </cell>
        </row>
        <row r="69">
          <cell r="A69">
            <v>10067</v>
          </cell>
          <cell r="B69" t="str">
            <v>CABLE</v>
          </cell>
          <cell r="C69" t="str">
            <v>FR-3 1.6MM 10/C</v>
          </cell>
          <cell r="D69" t="str">
            <v>M</v>
          </cell>
          <cell r="E69">
            <v>2493</v>
          </cell>
          <cell r="F69">
            <v>1870</v>
          </cell>
        </row>
        <row r="70">
          <cell r="A70">
            <v>10068</v>
          </cell>
          <cell r="B70" t="str">
            <v>CABLE</v>
          </cell>
          <cell r="C70" t="str">
            <v>FR-3 1.6MM 12/C</v>
          </cell>
          <cell r="D70" t="str">
            <v>M</v>
          </cell>
          <cell r="E70">
            <v>2753</v>
          </cell>
          <cell r="F70">
            <v>2065</v>
          </cell>
        </row>
        <row r="71">
          <cell r="A71">
            <v>10069</v>
          </cell>
          <cell r="B71" t="str">
            <v>CABLE</v>
          </cell>
          <cell r="C71" t="str">
            <v>FR-3 1.6MM 15/C</v>
          </cell>
          <cell r="D71" t="str">
            <v>M</v>
          </cell>
          <cell r="E71">
            <v>3281</v>
          </cell>
          <cell r="F71">
            <v>2460</v>
          </cell>
        </row>
        <row r="72">
          <cell r="A72">
            <v>10070</v>
          </cell>
          <cell r="B72" t="str">
            <v>CABLE</v>
          </cell>
          <cell r="C72" t="str">
            <v>FR-3 1.2MM 4/C</v>
          </cell>
          <cell r="D72" t="str">
            <v>M</v>
          </cell>
          <cell r="E72">
            <v>1152</v>
          </cell>
          <cell r="F72">
            <v>865</v>
          </cell>
        </row>
        <row r="73">
          <cell r="A73">
            <v>10071</v>
          </cell>
          <cell r="B73" t="str">
            <v>CABLE</v>
          </cell>
          <cell r="C73" t="str">
            <v>FR-3 2.0MM 3/C</v>
          </cell>
          <cell r="D73" t="str">
            <v>M</v>
          </cell>
          <cell r="E73">
            <v>1252</v>
          </cell>
          <cell r="F73">
            <v>940</v>
          </cell>
        </row>
        <row r="74">
          <cell r="A74">
            <v>10072</v>
          </cell>
          <cell r="B74" t="str">
            <v>CABLE</v>
          </cell>
          <cell r="C74" t="str">
            <v xml:space="preserve">HIV 5.5SQ </v>
          </cell>
          <cell r="D74" t="str">
            <v>M</v>
          </cell>
          <cell r="E74">
            <v>271</v>
          </cell>
          <cell r="F74">
            <v>180</v>
          </cell>
        </row>
        <row r="75">
          <cell r="A75">
            <v>10073</v>
          </cell>
          <cell r="B75" t="str">
            <v>아우트레드복스</v>
          </cell>
          <cell r="C75" t="str">
            <v>8각</v>
          </cell>
          <cell r="D75" t="str">
            <v>EA</v>
          </cell>
          <cell r="E75">
            <v>540</v>
          </cell>
          <cell r="F75">
            <v>370</v>
          </cell>
        </row>
        <row r="76">
          <cell r="A76">
            <v>10074</v>
          </cell>
          <cell r="B76" t="str">
            <v>아우트레드복스</v>
          </cell>
          <cell r="C76" t="str">
            <v>4각</v>
          </cell>
          <cell r="D76" t="str">
            <v>EA</v>
          </cell>
          <cell r="E76">
            <v>630</v>
          </cell>
          <cell r="F76">
            <v>420</v>
          </cell>
        </row>
        <row r="77">
          <cell r="A77">
            <v>10075</v>
          </cell>
          <cell r="B77" t="str">
            <v>아우트레드복스</v>
          </cell>
          <cell r="C77" t="str">
            <v>8각 54MM</v>
          </cell>
          <cell r="D77" t="str">
            <v>EA</v>
          </cell>
          <cell r="E77">
            <v>580</v>
          </cell>
          <cell r="F77">
            <v>450</v>
          </cell>
        </row>
        <row r="78">
          <cell r="A78">
            <v>10076</v>
          </cell>
          <cell r="B78" t="str">
            <v>아우트레드복스</v>
          </cell>
          <cell r="C78" t="str">
            <v>4각 54MM</v>
          </cell>
          <cell r="D78" t="str">
            <v>EA</v>
          </cell>
          <cell r="E78">
            <v>770</v>
          </cell>
          <cell r="F78">
            <v>530</v>
          </cell>
        </row>
        <row r="79">
          <cell r="A79">
            <v>10077</v>
          </cell>
          <cell r="B79" t="str">
            <v>후렉시블</v>
          </cell>
          <cell r="C79" t="str">
            <v>16MM(비방수)</v>
          </cell>
          <cell r="D79" t="str">
            <v>M</v>
          </cell>
          <cell r="E79">
            <v>230</v>
          </cell>
          <cell r="F79">
            <v>180</v>
          </cell>
        </row>
        <row r="80">
          <cell r="A80">
            <v>10078</v>
          </cell>
          <cell r="B80" t="str">
            <v>후렉시블</v>
          </cell>
          <cell r="C80" t="str">
            <v>16MM(방수)</v>
          </cell>
          <cell r="D80" t="str">
            <v>M</v>
          </cell>
          <cell r="E80">
            <v>370</v>
          </cell>
          <cell r="F80">
            <v>265</v>
          </cell>
        </row>
        <row r="81">
          <cell r="A81">
            <v>10079</v>
          </cell>
          <cell r="B81" t="str">
            <v>후렉시블</v>
          </cell>
          <cell r="C81" t="str">
            <v>22MM(방수)</v>
          </cell>
          <cell r="D81" t="str">
            <v>M</v>
          </cell>
          <cell r="E81">
            <v>506</v>
          </cell>
          <cell r="F81">
            <v>380</v>
          </cell>
        </row>
        <row r="82">
          <cell r="A82">
            <v>10080</v>
          </cell>
          <cell r="B82" t="str">
            <v>후렉시블</v>
          </cell>
          <cell r="C82" t="str">
            <v>28MM(방수)</v>
          </cell>
          <cell r="D82" t="str">
            <v>M</v>
          </cell>
          <cell r="E82">
            <v>645</v>
          </cell>
          <cell r="F82">
            <v>515</v>
          </cell>
        </row>
        <row r="83">
          <cell r="A83">
            <v>10081</v>
          </cell>
          <cell r="B83" t="str">
            <v>후렉시블</v>
          </cell>
          <cell r="C83" t="str">
            <v>16MM(코푸렉스)</v>
          </cell>
          <cell r="D83" t="str">
            <v>M</v>
          </cell>
          <cell r="E83">
            <v>1120</v>
          </cell>
          <cell r="F83">
            <v>980</v>
          </cell>
        </row>
        <row r="84">
          <cell r="A84">
            <v>10082</v>
          </cell>
          <cell r="B84" t="str">
            <v>후렉시블</v>
          </cell>
          <cell r="C84" t="str">
            <v>22MM(코푸렉스)</v>
          </cell>
          <cell r="D84" t="str">
            <v>M</v>
          </cell>
          <cell r="E84">
            <v>1500</v>
          </cell>
          <cell r="F84">
            <v>1315</v>
          </cell>
        </row>
        <row r="85">
          <cell r="A85">
            <v>10083</v>
          </cell>
          <cell r="B85" t="str">
            <v>후렉시블</v>
          </cell>
          <cell r="C85" t="str">
            <v>28MM(코푸렉스)</v>
          </cell>
          <cell r="D85" t="str">
            <v>M</v>
          </cell>
          <cell r="E85">
            <v>2100</v>
          </cell>
          <cell r="F85">
            <v>1800</v>
          </cell>
        </row>
        <row r="86">
          <cell r="A86">
            <v>10084</v>
          </cell>
          <cell r="B86" t="str">
            <v>JOINT BOX</v>
          </cell>
          <cell r="C86" t="str">
            <v>150*150*100</v>
          </cell>
          <cell r="D86" t="str">
            <v>EA</v>
          </cell>
          <cell r="E86">
            <v>2700</v>
          </cell>
          <cell r="F86">
            <v>2530</v>
          </cell>
        </row>
        <row r="87">
          <cell r="A87">
            <v>10085</v>
          </cell>
          <cell r="B87" t="str">
            <v>PULL BOX</v>
          </cell>
          <cell r="C87" t="str">
            <v>300*300*200</v>
          </cell>
          <cell r="D87" t="str">
            <v>EA</v>
          </cell>
          <cell r="E87">
            <v>4900</v>
          </cell>
          <cell r="F87">
            <v>4150</v>
          </cell>
        </row>
        <row r="88">
          <cell r="A88">
            <v>10086</v>
          </cell>
          <cell r="B88" t="str">
            <v>PULL BOX</v>
          </cell>
          <cell r="C88" t="str">
            <v>200*200*150</v>
          </cell>
          <cell r="D88" t="str">
            <v>EA</v>
          </cell>
          <cell r="E88">
            <v>4300</v>
          </cell>
          <cell r="F88">
            <v>4150</v>
          </cell>
        </row>
        <row r="89">
          <cell r="A89">
            <v>10087</v>
          </cell>
          <cell r="B89" t="str">
            <v>PULL BOX</v>
          </cell>
          <cell r="C89" t="str">
            <v>200*200*100</v>
          </cell>
          <cell r="D89" t="str">
            <v>EA</v>
          </cell>
          <cell r="E89">
            <v>3600</v>
          </cell>
          <cell r="F89">
            <v>3500</v>
          </cell>
        </row>
        <row r="90">
          <cell r="A90">
            <v>10088</v>
          </cell>
          <cell r="B90" t="str">
            <v>단자대</v>
          </cell>
          <cell r="C90" t="str">
            <v>20A15P</v>
          </cell>
          <cell r="D90" t="str">
            <v>EA</v>
          </cell>
          <cell r="E90">
            <v>2400</v>
          </cell>
          <cell r="F90">
            <v>1900</v>
          </cell>
        </row>
        <row r="91">
          <cell r="A91">
            <v>10089</v>
          </cell>
          <cell r="B91" t="str">
            <v>단자대</v>
          </cell>
          <cell r="C91" t="str">
            <v>20A20P</v>
          </cell>
          <cell r="D91" t="str">
            <v>EA</v>
          </cell>
          <cell r="E91">
            <v>3400</v>
          </cell>
          <cell r="F91">
            <v>2670</v>
          </cell>
        </row>
        <row r="92">
          <cell r="A92">
            <v>10090</v>
          </cell>
          <cell r="B92" t="str">
            <v>단자대</v>
          </cell>
          <cell r="C92" t="str">
            <v>20A25P</v>
          </cell>
          <cell r="D92" t="str">
            <v>EA</v>
          </cell>
          <cell r="E92">
            <v>4500</v>
          </cell>
        </row>
        <row r="93">
          <cell r="A93">
            <v>10091</v>
          </cell>
          <cell r="B93" t="str">
            <v>SP-T/B</v>
          </cell>
          <cell r="C93" t="str">
            <v>10P</v>
          </cell>
          <cell r="D93" t="str">
            <v>EA</v>
          </cell>
          <cell r="E93">
            <v>11500</v>
          </cell>
          <cell r="F93">
            <v>24000</v>
          </cell>
        </row>
        <row r="94">
          <cell r="A94">
            <v>10092</v>
          </cell>
          <cell r="B94" t="str">
            <v>FA-T/B</v>
          </cell>
          <cell r="C94" t="str">
            <v>20P</v>
          </cell>
          <cell r="D94" t="str">
            <v>EA</v>
          </cell>
          <cell r="E94">
            <v>12800</v>
          </cell>
          <cell r="F94">
            <v>28000</v>
          </cell>
        </row>
        <row r="95">
          <cell r="A95">
            <v>10093</v>
          </cell>
          <cell r="B95" t="str">
            <v>FA-T/B</v>
          </cell>
          <cell r="C95" t="str">
            <v>40P</v>
          </cell>
          <cell r="D95" t="str">
            <v>EA</v>
          </cell>
          <cell r="E95">
            <v>20000</v>
          </cell>
          <cell r="F95">
            <v>37000</v>
          </cell>
        </row>
        <row r="96">
          <cell r="A96">
            <v>10094</v>
          </cell>
          <cell r="B96" t="str">
            <v>전원공급기</v>
          </cell>
          <cell r="D96" t="str">
            <v>면</v>
          </cell>
          <cell r="E96">
            <v>320000</v>
          </cell>
          <cell r="F96">
            <v>250000</v>
          </cell>
        </row>
        <row r="97">
          <cell r="A97">
            <v>10095</v>
          </cell>
          <cell r="B97" t="str">
            <v>방화샷다연동제어기</v>
          </cell>
          <cell r="C97" t="str">
            <v>매입형</v>
          </cell>
          <cell r="D97" t="str">
            <v>SET</v>
          </cell>
          <cell r="E97">
            <v>350000</v>
          </cell>
          <cell r="F97">
            <v>100000</v>
          </cell>
        </row>
        <row r="98">
          <cell r="A98">
            <v>10096</v>
          </cell>
          <cell r="B98" t="str">
            <v>CABLE</v>
          </cell>
          <cell r="C98" t="str">
            <v>FR-3 1.6MM 4/C</v>
          </cell>
          <cell r="D98" t="str">
            <v>M</v>
          </cell>
          <cell r="E98">
            <v>1450</v>
          </cell>
          <cell r="F98">
            <v>1240</v>
          </cell>
        </row>
        <row r="99">
          <cell r="A99">
            <v>10097</v>
          </cell>
          <cell r="B99" t="str">
            <v>전선관</v>
          </cell>
          <cell r="C99" t="str">
            <v>HI-36C</v>
          </cell>
          <cell r="D99" t="str">
            <v>M</v>
          </cell>
          <cell r="E99">
            <v>1200</v>
          </cell>
          <cell r="F99">
            <v>1200</v>
          </cell>
        </row>
        <row r="100">
          <cell r="A100">
            <v>10098</v>
          </cell>
          <cell r="B100" t="str">
            <v>잡자재비</v>
          </cell>
          <cell r="C100" t="str">
            <v>재료비의5%</v>
          </cell>
          <cell r="D100" t="str">
            <v>식</v>
          </cell>
        </row>
        <row r="101">
          <cell r="A101">
            <v>10099</v>
          </cell>
          <cell r="B101" t="str">
            <v>전선관부속</v>
          </cell>
          <cell r="C101" t="str">
            <v>전선관의10%</v>
          </cell>
          <cell r="D101" t="str">
            <v>식</v>
          </cell>
        </row>
        <row r="102">
          <cell r="A102">
            <v>10100</v>
          </cell>
          <cell r="B102" t="str">
            <v>02.노무비</v>
          </cell>
        </row>
        <row r="103">
          <cell r="A103">
            <v>10101</v>
          </cell>
          <cell r="B103" t="str">
            <v>노무비</v>
          </cell>
          <cell r="C103" t="str">
            <v>내선전공</v>
          </cell>
          <cell r="D103" t="str">
            <v>인</v>
          </cell>
          <cell r="E103">
            <v>60000</v>
          </cell>
        </row>
        <row r="104">
          <cell r="A104">
            <v>10102</v>
          </cell>
          <cell r="B104" t="str">
            <v>노무비</v>
          </cell>
          <cell r="C104" t="str">
            <v>저압케이블공</v>
          </cell>
          <cell r="D104" t="str">
            <v>인</v>
          </cell>
          <cell r="E104">
            <v>66313</v>
          </cell>
        </row>
        <row r="105">
          <cell r="A105">
            <v>10103</v>
          </cell>
          <cell r="B105" t="str">
            <v>노무비</v>
          </cell>
          <cell r="C105" t="str">
            <v>통신내선공</v>
          </cell>
          <cell r="D105" t="str">
            <v>인</v>
          </cell>
          <cell r="E105">
            <v>57615</v>
          </cell>
        </row>
        <row r="106">
          <cell r="A106">
            <v>10104</v>
          </cell>
          <cell r="B106" t="str">
            <v>공구손료</v>
          </cell>
          <cell r="C106" t="str">
            <v>노무비의3%</v>
          </cell>
          <cell r="D106" t="str">
            <v>식</v>
          </cell>
        </row>
        <row r="107">
          <cell r="A107">
            <v>20001</v>
          </cell>
          <cell r="B107" t="str">
            <v>옥내소화전함</v>
          </cell>
          <cell r="C107" t="str">
            <v>1200*650*180</v>
          </cell>
          <cell r="D107" t="str">
            <v>SET</v>
          </cell>
          <cell r="E107">
            <v>150000</v>
          </cell>
          <cell r="F107">
            <v>87000</v>
          </cell>
        </row>
        <row r="108">
          <cell r="A108">
            <v>20002</v>
          </cell>
          <cell r="B108" t="str">
            <v>방수기구함</v>
          </cell>
          <cell r="C108" t="str">
            <v>1200*650*180</v>
          </cell>
          <cell r="D108" t="str">
            <v>SET</v>
          </cell>
          <cell r="E108">
            <v>150000</v>
          </cell>
          <cell r="F108">
            <v>87000</v>
          </cell>
        </row>
        <row r="109">
          <cell r="A109">
            <v>20003</v>
          </cell>
          <cell r="B109" t="str">
            <v>ANGLE V/V</v>
          </cell>
          <cell r="C109" t="str">
            <v>40A</v>
          </cell>
          <cell r="D109" t="str">
            <v>EA</v>
          </cell>
          <cell r="E109">
            <v>14000</v>
          </cell>
          <cell r="F109">
            <v>8000</v>
          </cell>
        </row>
        <row r="110">
          <cell r="A110">
            <v>20004</v>
          </cell>
          <cell r="B110" t="str">
            <v>ANGLE V/V</v>
          </cell>
          <cell r="C110" t="str">
            <v>65A</v>
          </cell>
          <cell r="D110" t="str">
            <v>EA</v>
          </cell>
          <cell r="E110">
            <v>24000</v>
          </cell>
          <cell r="F110">
            <v>18000</v>
          </cell>
        </row>
        <row r="111">
          <cell r="A111">
            <v>20005</v>
          </cell>
          <cell r="B111" t="str">
            <v>소방호스</v>
          </cell>
          <cell r="C111" t="str">
            <v>40A*15M</v>
          </cell>
          <cell r="D111" t="str">
            <v>EA</v>
          </cell>
          <cell r="E111">
            <v>25000</v>
          </cell>
          <cell r="F111">
            <v>20000</v>
          </cell>
        </row>
        <row r="112">
          <cell r="A112">
            <v>20006</v>
          </cell>
          <cell r="B112" t="str">
            <v>소방호스</v>
          </cell>
          <cell r="C112" t="str">
            <v>65A*15M</v>
          </cell>
          <cell r="D112" t="str">
            <v>EA</v>
          </cell>
          <cell r="E112">
            <v>55000</v>
          </cell>
          <cell r="F112">
            <v>40000</v>
          </cell>
        </row>
        <row r="113">
          <cell r="A113">
            <v>20007</v>
          </cell>
          <cell r="B113" t="str">
            <v>관창</v>
          </cell>
          <cell r="C113" t="str">
            <v>40A</v>
          </cell>
          <cell r="D113" t="str">
            <v>EA</v>
          </cell>
          <cell r="E113">
            <v>20000</v>
          </cell>
          <cell r="F113">
            <v>8000</v>
          </cell>
        </row>
        <row r="114">
          <cell r="A114">
            <v>20008</v>
          </cell>
          <cell r="B114" t="str">
            <v>관창</v>
          </cell>
          <cell r="C114" t="str">
            <v>65A</v>
          </cell>
          <cell r="D114" t="str">
            <v>EA</v>
          </cell>
          <cell r="E114">
            <v>25000</v>
          </cell>
          <cell r="F114">
            <v>10000</v>
          </cell>
        </row>
        <row r="115">
          <cell r="A115">
            <v>20009</v>
          </cell>
          <cell r="B115" t="str">
            <v>분말소화기</v>
          </cell>
          <cell r="C115" t="str">
            <v>1.5KG</v>
          </cell>
          <cell r="D115" t="str">
            <v>EA</v>
          </cell>
          <cell r="E115">
            <v>15000</v>
          </cell>
          <cell r="F115">
            <v>12000</v>
          </cell>
        </row>
        <row r="116">
          <cell r="A116">
            <v>20010</v>
          </cell>
          <cell r="B116" t="str">
            <v>분말소화기</v>
          </cell>
          <cell r="C116" t="str">
            <v>2.5KG</v>
          </cell>
          <cell r="D116" t="str">
            <v>EA</v>
          </cell>
          <cell r="E116">
            <v>23000</v>
          </cell>
          <cell r="F116">
            <v>13000</v>
          </cell>
        </row>
        <row r="117">
          <cell r="A117">
            <v>20011</v>
          </cell>
          <cell r="B117" t="str">
            <v>분말소화기</v>
          </cell>
          <cell r="C117" t="str">
            <v>3.3KG</v>
          </cell>
          <cell r="D117" t="str">
            <v>EA</v>
          </cell>
          <cell r="E117">
            <v>25000</v>
          </cell>
          <cell r="F117">
            <v>14000</v>
          </cell>
        </row>
        <row r="118">
          <cell r="A118">
            <v>20012</v>
          </cell>
          <cell r="B118" t="str">
            <v>분말소화기</v>
          </cell>
          <cell r="C118" t="str">
            <v>4.5KG</v>
          </cell>
          <cell r="D118" t="str">
            <v>EA</v>
          </cell>
          <cell r="E118">
            <v>32000</v>
          </cell>
          <cell r="F118">
            <v>16000</v>
          </cell>
        </row>
        <row r="119">
          <cell r="A119">
            <v>20013</v>
          </cell>
          <cell r="B119" t="str">
            <v>분말소화기</v>
          </cell>
          <cell r="C119" t="str">
            <v>20KG</v>
          </cell>
          <cell r="D119" t="str">
            <v>EA</v>
          </cell>
          <cell r="E119">
            <v>150000</v>
          </cell>
          <cell r="F119">
            <v>75000</v>
          </cell>
        </row>
        <row r="120">
          <cell r="A120">
            <v>20014</v>
          </cell>
          <cell r="B120" t="str">
            <v>자동확산소화기</v>
          </cell>
          <cell r="C120" t="str">
            <v>3.0KG</v>
          </cell>
          <cell r="D120" t="str">
            <v>EA</v>
          </cell>
          <cell r="E120">
            <v>28000</v>
          </cell>
          <cell r="F120">
            <v>15000</v>
          </cell>
        </row>
        <row r="121">
          <cell r="A121">
            <v>20015</v>
          </cell>
          <cell r="B121" t="str">
            <v>자동식소화기</v>
          </cell>
          <cell r="C121" t="str">
            <v>기계식</v>
          </cell>
          <cell r="D121" t="str">
            <v>EA</v>
          </cell>
          <cell r="E121">
            <v>165000</v>
          </cell>
          <cell r="F121">
            <v>140000</v>
          </cell>
        </row>
        <row r="122">
          <cell r="A122">
            <v>20016</v>
          </cell>
          <cell r="B122" t="str">
            <v>자동배수밸브</v>
          </cell>
          <cell r="C122" t="str">
            <v>20A</v>
          </cell>
          <cell r="D122" t="str">
            <v>EA</v>
          </cell>
          <cell r="E122">
            <v>4400</v>
          </cell>
          <cell r="F122">
            <v>4000</v>
          </cell>
        </row>
        <row r="123">
          <cell r="A123">
            <v>20017</v>
          </cell>
          <cell r="B123" t="str">
            <v>릴리프밸브</v>
          </cell>
          <cell r="C123" t="str">
            <v>25A</v>
          </cell>
          <cell r="D123" t="str">
            <v>EA</v>
          </cell>
          <cell r="E123">
            <v>30000</v>
          </cell>
          <cell r="F123">
            <v>16000</v>
          </cell>
        </row>
        <row r="124">
          <cell r="A124">
            <v>20018</v>
          </cell>
          <cell r="B124" t="str">
            <v>S/M CHECK V/V</v>
          </cell>
          <cell r="C124" t="str">
            <v>150A</v>
          </cell>
          <cell r="D124" t="str">
            <v>EA</v>
          </cell>
          <cell r="E124">
            <v>146000</v>
          </cell>
          <cell r="F124">
            <v>116999.99999999999</v>
          </cell>
          <cell r="G124">
            <v>128700</v>
          </cell>
        </row>
        <row r="125">
          <cell r="A125">
            <v>20019</v>
          </cell>
          <cell r="B125" t="str">
            <v>S/M CHECK V/V</v>
          </cell>
          <cell r="C125" t="str">
            <v>125A</v>
          </cell>
          <cell r="D125" t="str">
            <v>EA</v>
          </cell>
          <cell r="E125">
            <v>95760</v>
          </cell>
          <cell r="F125">
            <v>79800</v>
          </cell>
          <cell r="G125">
            <v>87780</v>
          </cell>
        </row>
        <row r="126">
          <cell r="A126">
            <v>20020</v>
          </cell>
          <cell r="B126" t="str">
            <v>S/M CHECK V/V</v>
          </cell>
          <cell r="C126" t="str">
            <v>100A</v>
          </cell>
          <cell r="D126" t="str">
            <v>EA</v>
          </cell>
          <cell r="E126">
            <v>68800</v>
          </cell>
          <cell r="F126">
            <v>50399.999999999993</v>
          </cell>
          <cell r="G126">
            <v>55440</v>
          </cell>
        </row>
        <row r="127">
          <cell r="A127">
            <v>20021</v>
          </cell>
          <cell r="B127" t="str">
            <v>S/M CHECK V/V</v>
          </cell>
          <cell r="C127" t="str">
            <v>80A</v>
          </cell>
          <cell r="D127" t="str">
            <v>EA</v>
          </cell>
          <cell r="E127">
            <v>48960</v>
          </cell>
          <cell r="F127">
            <v>40800</v>
          </cell>
          <cell r="G127">
            <v>44880</v>
          </cell>
        </row>
        <row r="128">
          <cell r="A128">
            <v>20022</v>
          </cell>
          <cell r="B128" t="str">
            <v>S/M CHECK V/V</v>
          </cell>
          <cell r="C128" t="str">
            <v>65A</v>
          </cell>
          <cell r="D128" t="str">
            <v>EA</v>
          </cell>
          <cell r="E128">
            <v>56400</v>
          </cell>
          <cell r="F128">
            <v>37200</v>
          </cell>
          <cell r="G128">
            <v>40920</v>
          </cell>
        </row>
        <row r="129">
          <cell r="A129">
            <v>20023</v>
          </cell>
          <cell r="B129" t="str">
            <v>S/M CHECK V/V</v>
          </cell>
          <cell r="C129" t="str">
            <v>50A</v>
          </cell>
          <cell r="D129" t="str">
            <v>EA</v>
          </cell>
          <cell r="E129">
            <v>36000</v>
          </cell>
          <cell r="F129">
            <v>29999.999999999996</v>
          </cell>
          <cell r="G129">
            <v>33000</v>
          </cell>
        </row>
        <row r="130">
          <cell r="A130">
            <v>20024</v>
          </cell>
          <cell r="B130" t="str">
            <v>청동 CHECK V/V</v>
          </cell>
          <cell r="C130" t="str">
            <v>50A</v>
          </cell>
          <cell r="D130" t="str">
            <v>EA</v>
          </cell>
          <cell r="E130">
            <v>23044.363636363632</v>
          </cell>
          <cell r="F130">
            <v>19203.63636363636</v>
          </cell>
          <cell r="G130">
            <v>21124</v>
          </cell>
        </row>
        <row r="131">
          <cell r="A131">
            <v>20025</v>
          </cell>
          <cell r="B131" t="str">
            <v>청동 CHECK V/V</v>
          </cell>
          <cell r="C131" t="str">
            <v>40A</v>
          </cell>
          <cell r="D131" t="str">
            <v>EA</v>
          </cell>
          <cell r="E131">
            <v>15227.999999999998</v>
          </cell>
          <cell r="F131">
            <v>12689.999999999998</v>
          </cell>
          <cell r="G131">
            <v>13959</v>
          </cell>
        </row>
        <row r="132">
          <cell r="A132">
            <v>20026</v>
          </cell>
          <cell r="B132" t="str">
            <v>OS&amp;Y GATE V/V</v>
          </cell>
          <cell r="C132" t="str">
            <v>150A</v>
          </cell>
          <cell r="D132" t="str">
            <v>EA</v>
          </cell>
          <cell r="E132">
            <v>135000</v>
          </cell>
          <cell r="F132">
            <v>158400</v>
          </cell>
          <cell r="G132">
            <v>174240</v>
          </cell>
        </row>
        <row r="133">
          <cell r="A133">
            <v>20027</v>
          </cell>
          <cell r="B133" t="str">
            <v>OS&amp;Y GATE V/V</v>
          </cell>
          <cell r="C133" t="str">
            <v>125A</v>
          </cell>
          <cell r="D133" t="str">
            <v>EA</v>
          </cell>
          <cell r="E133">
            <v>119680</v>
          </cell>
          <cell r="F133">
            <v>111749.99999999999</v>
          </cell>
          <cell r="G133">
            <v>122925</v>
          </cell>
        </row>
        <row r="134">
          <cell r="A134">
            <v>20028</v>
          </cell>
          <cell r="B134" t="str">
            <v>OS&amp;Y GATE V/V</v>
          </cell>
          <cell r="C134" t="str">
            <v>100A</v>
          </cell>
          <cell r="D134" t="str">
            <v>EA</v>
          </cell>
          <cell r="E134">
            <v>97240</v>
          </cell>
          <cell r="F134">
            <v>83810</v>
          </cell>
          <cell r="G134">
            <v>92191</v>
          </cell>
        </row>
        <row r="135">
          <cell r="A135">
            <v>20029</v>
          </cell>
          <cell r="B135" t="str">
            <v>OS&amp;Y GATE V/V(T/S)</v>
          </cell>
          <cell r="C135" t="str">
            <v>100A</v>
          </cell>
          <cell r="D135" t="str">
            <v>EA</v>
          </cell>
          <cell r="E135">
            <v>159000</v>
          </cell>
          <cell r="F135">
            <v>0</v>
          </cell>
        </row>
        <row r="136">
          <cell r="A136">
            <v>20030</v>
          </cell>
          <cell r="B136" t="str">
            <v>OS&amp;Y GATE V/V</v>
          </cell>
          <cell r="C136" t="str">
            <v>80A</v>
          </cell>
          <cell r="D136" t="str">
            <v>EA</v>
          </cell>
          <cell r="E136">
            <v>72912</v>
          </cell>
          <cell r="F136">
            <v>60759.999999999993</v>
          </cell>
          <cell r="G136">
            <v>66836</v>
          </cell>
        </row>
        <row r="137">
          <cell r="A137">
            <v>20031</v>
          </cell>
          <cell r="B137" t="str">
            <v>OS&amp;Y GATE V/V</v>
          </cell>
          <cell r="C137" t="str">
            <v>65A</v>
          </cell>
          <cell r="D137" t="str">
            <v>EA</v>
          </cell>
          <cell r="E137">
            <v>64815.272727272721</v>
          </cell>
          <cell r="F137">
            <v>54012.727272727265</v>
          </cell>
          <cell r="G137">
            <v>59414</v>
          </cell>
        </row>
        <row r="138">
          <cell r="A138">
            <v>20032</v>
          </cell>
          <cell r="B138" t="str">
            <v>OS&amp;Y GATE V/V</v>
          </cell>
          <cell r="C138" t="str">
            <v>50A</v>
          </cell>
          <cell r="D138" t="str">
            <v>EA</v>
          </cell>
          <cell r="E138">
            <v>63695.999999999993</v>
          </cell>
          <cell r="F138">
            <v>53079.999999999993</v>
          </cell>
          <cell r="G138">
            <v>58388</v>
          </cell>
        </row>
        <row r="139">
          <cell r="A139">
            <v>20033</v>
          </cell>
          <cell r="B139" t="str">
            <v>GATE V/V</v>
          </cell>
          <cell r="C139" t="str">
            <v>65A</v>
          </cell>
          <cell r="D139" t="str">
            <v>EA</v>
          </cell>
          <cell r="E139">
            <v>51961.090909090904</v>
          </cell>
          <cell r="F139">
            <v>43300.909090909088</v>
          </cell>
          <cell r="G139">
            <v>47631</v>
          </cell>
        </row>
        <row r="140">
          <cell r="A140">
            <v>20034</v>
          </cell>
          <cell r="B140" t="str">
            <v>GATE V/V</v>
          </cell>
          <cell r="C140" t="str">
            <v>50A</v>
          </cell>
          <cell r="D140" t="str">
            <v>EA</v>
          </cell>
          <cell r="E140">
            <v>47769.818181818177</v>
          </cell>
          <cell r="F140">
            <v>39808.181818181816</v>
          </cell>
          <cell r="G140">
            <v>43789</v>
          </cell>
        </row>
        <row r="141">
          <cell r="A141">
            <v>20035</v>
          </cell>
          <cell r="B141" t="str">
            <v>청동 GATE V/V</v>
          </cell>
          <cell r="C141" t="str">
            <v>40A</v>
          </cell>
          <cell r="D141" t="str">
            <v>EA</v>
          </cell>
          <cell r="E141">
            <v>18486.545454545452</v>
          </cell>
          <cell r="F141">
            <v>15405.454545454544</v>
          </cell>
          <cell r="G141">
            <v>16946</v>
          </cell>
        </row>
        <row r="142">
          <cell r="A142">
            <v>20036</v>
          </cell>
          <cell r="B142" t="str">
            <v>볼 밸브</v>
          </cell>
          <cell r="C142" t="str">
            <v>25A</v>
          </cell>
          <cell r="D142" t="str">
            <v>EA</v>
          </cell>
          <cell r="E142">
            <v>4836</v>
          </cell>
          <cell r="F142">
            <v>4029.9999999999995</v>
          </cell>
          <cell r="G142">
            <v>4433</v>
          </cell>
        </row>
        <row r="143">
          <cell r="A143">
            <v>20037</v>
          </cell>
          <cell r="B143" t="str">
            <v>FLANGE</v>
          </cell>
          <cell r="C143" t="str">
            <v>150A</v>
          </cell>
          <cell r="D143" t="str">
            <v>EA</v>
          </cell>
          <cell r="E143">
            <v>9268.363636363636</v>
          </cell>
          <cell r="F143">
            <v>7723.6363636363631</v>
          </cell>
          <cell r="G143">
            <v>8496</v>
          </cell>
        </row>
        <row r="144">
          <cell r="A144">
            <v>20038</v>
          </cell>
          <cell r="B144" t="str">
            <v>FLANGE</v>
          </cell>
          <cell r="C144" t="str">
            <v>125A</v>
          </cell>
          <cell r="D144" t="str">
            <v>EA</v>
          </cell>
          <cell r="E144">
            <v>6252</v>
          </cell>
          <cell r="F144">
            <v>5210</v>
          </cell>
          <cell r="G144">
            <v>5731</v>
          </cell>
        </row>
        <row r="145">
          <cell r="A145">
            <v>20039</v>
          </cell>
          <cell r="B145" t="str">
            <v>FLANGE</v>
          </cell>
          <cell r="C145" t="str">
            <v>100A</v>
          </cell>
          <cell r="D145" t="str">
            <v>EA</v>
          </cell>
          <cell r="E145">
            <v>4327.6363636363631</v>
          </cell>
          <cell r="F145">
            <v>3606.363636363636</v>
          </cell>
          <cell r="G145">
            <v>3967</v>
          </cell>
        </row>
        <row r="146">
          <cell r="A146">
            <v>20040</v>
          </cell>
          <cell r="B146" t="str">
            <v>FLANGE</v>
          </cell>
          <cell r="C146" t="str">
            <v>80A</v>
          </cell>
          <cell r="D146" t="str">
            <v>EA</v>
          </cell>
          <cell r="E146">
            <v>3667.6363636363631</v>
          </cell>
          <cell r="F146">
            <v>3056.363636363636</v>
          </cell>
          <cell r="G146">
            <v>3362</v>
          </cell>
        </row>
        <row r="147">
          <cell r="A147">
            <v>20041</v>
          </cell>
          <cell r="B147" t="str">
            <v>FLANGE</v>
          </cell>
          <cell r="C147" t="str">
            <v>65A</v>
          </cell>
          <cell r="D147" t="str">
            <v>EA</v>
          </cell>
          <cell r="E147">
            <v>3427.6363636363631</v>
          </cell>
          <cell r="F147">
            <v>2856.363636363636</v>
          </cell>
          <cell r="G147">
            <v>3142</v>
          </cell>
        </row>
        <row r="148">
          <cell r="A148">
            <v>20042</v>
          </cell>
          <cell r="B148" t="str">
            <v>FLANGE</v>
          </cell>
          <cell r="C148" t="str">
            <v>50A</v>
          </cell>
          <cell r="D148" t="str">
            <v>EA</v>
          </cell>
          <cell r="E148">
            <v>2794.909090909091</v>
          </cell>
          <cell r="F148">
            <v>2329.090909090909</v>
          </cell>
          <cell r="G148">
            <v>2562</v>
          </cell>
        </row>
        <row r="149">
          <cell r="A149">
            <v>20043</v>
          </cell>
          <cell r="B149" t="str">
            <v>가스켓</v>
          </cell>
          <cell r="C149" t="str">
            <v>150A</v>
          </cell>
          <cell r="D149" t="str">
            <v>EA</v>
          </cell>
          <cell r="E149">
            <v>1488</v>
          </cell>
          <cell r="F149">
            <v>1240</v>
          </cell>
          <cell r="G149">
            <v>1364</v>
          </cell>
        </row>
        <row r="150">
          <cell r="A150">
            <v>20044</v>
          </cell>
          <cell r="B150" t="str">
            <v>가스켓</v>
          </cell>
          <cell r="C150" t="str">
            <v>125A</v>
          </cell>
          <cell r="D150" t="str">
            <v>EA</v>
          </cell>
          <cell r="E150">
            <v>1200</v>
          </cell>
          <cell r="F150">
            <v>999.99999999999989</v>
          </cell>
          <cell r="G150">
            <v>1100</v>
          </cell>
        </row>
        <row r="151">
          <cell r="A151">
            <v>20045</v>
          </cell>
          <cell r="B151" t="str">
            <v>가스켓</v>
          </cell>
          <cell r="C151" t="str">
            <v>100A</v>
          </cell>
          <cell r="D151" t="str">
            <v>EA</v>
          </cell>
          <cell r="E151">
            <v>935.99999999999989</v>
          </cell>
          <cell r="F151">
            <v>779.99999999999989</v>
          </cell>
          <cell r="G151">
            <v>858</v>
          </cell>
        </row>
        <row r="152">
          <cell r="A152">
            <v>20046</v>
          </cell>
          <cell r="B152" t="str">
            <v>가스켓</v>
          </cell>
          <cell r="C152" t="str">
            <v>80A</v>
          </cell>
          <cell r="D152" t="str">
            <v>EA</v>
          </cell>
          <cell r="E152">
            <v>708</v>
          </cell>
          <cell r="F152">
            <v>590</v>
          </cell>
          <cell r="G152">
            <v>649</v>
          </cell>
        </row>
        <row r="153">
          <cell r="A153">
            <v>20047</v>
          </cell>
          <cell r="B153" t="str">
            <v>가스켓</v>
          </cell>
          <cell r="C153" t="str">
            <v>65A</v>
          </cell>
          <cell r="D153" t="str">
            <v>EA</v>
          </cell>
          <cell r="E153">
            <v>648</v>
          </cell>
          <cell r="F153">
            <v>540</v>
          </cell>
          <cell r="G153">
            <v>594</v>
          </cell>
        </row>
        <row r="154">
          <cell r="A154">
            <v>20048</v>
          </cell>
          <cell r="B154" t="str">
            <v>가스켓</v>
          </cell>
          <cell r="C154" t="str">
            <v>50A</v>
          </cell>
          <cell r="D154" t="str">
            <v>EA</v>
          </cell>
          <cell r="E154">
            <v>552</v>
          </cell>
          <cell r="F154">
            <v>459.99999999999994</v>
          </cell>
          <cell r="G154">
            <v>506</v>
          </cell>
        </row>
        <row r="155">
          <cell r="A155">
            <v>20049</v>
          </cell>
          <cell r="B155" t="str">
            <v>스트레이너</v>
          </cell>
          <cell r="C155" t="str">
            <v>150A</v>
          </cell>
          <cell r="D155" t="str">
            <v>EA</v>
          </cell>
          <cell r="E155">
            <v>69120</v>
          </cell>
          <cell r="F155">
            <v>57599.999999999993</v>
          </cell>
          <cell r="G155">
            <v>63360</v>
          </cell>
        </row>
        <row r="156">
          <cell r="A156">
            <v>20050</v>
          </cell>
          <cell r="B156" t="str">
            <v>스트레이너</v>
          </cell>
          <cell r="C156" t="str">
            <v>125A</v>
          </cell>
          <cell r="D156" t="str">
            <v>EA</v>
          </cell>
          <cell r="E156">
            <v>57023.999999999993</v>
          </cell>
          <cell r="F156">
            <v>47519.999999999993</v>
          </cell>
          <cell r="G156">
            <v>52272</v>
          </cell>
        </row>
        <row r="157">
          <cell r="A157">
            <v>20051</v>
          </cell>
          <cell r="B157" t="str">
            <v>스트레이너</v>
          </cell>
          <cell r="C157" t="str">
            <v>100A</v>
          </cell>
          <cell r="D157" t="str">
            <v>EA</v>
          </cell>
          <cell r="E157">
            <v>38880</v>
          </cell>
          <cell r="F157">
            <v>32399.999999999996</v>
          </cell>
          <cell r="G157">
            <v>35640</v>
          </cell>
        </row>
        <row r="158">
          <cell r="A158">
            <v>20052</v>
          </cell>
          <cell r="B158" t="str">
            <v>스트레이너</v>
          </cell>
          <cell r="C158" t="str">
            <v>80A</v>
          </cell>
          <cell r="D158" t="str">
            <v>EA</v>
          </cell>
          <cell r="E158">
            <v>27647.999999999996</v>
          </cell>
          <cell r="F158">
            <v>23039.999999999996</v>
          </cell>
          <cell r="G158">
            <v>25344</v>
          </cell>
        </row>
        <row r="159">
          <cell r="A159">
            <v>20053</v>
          </cell>
          <cell r="B159" t="str">
            <v>스트레이너</v>
          </cell>
          <cell r="C159" t="str">
            <v>65A</v>
          </cell>
          <cell r="D159" t="str">
            <v>EA</v>
          </cell>
          <cell r="E159">
            <v>23328</v>
          </cell>
          <cell r="F159">
            <v>19440</v>
          </cell>
          <cell r="G159">
            <v>21384</v>
          </cell>
        </row>
        <row r="160">
          <cell r="A160">
            <v>20054</v>
          </cell>
          <cell r="B160" t="str">
            <v>스트레이너</v>
          </cell>
          <cell r="C160" t="str">
            <v>50A</v>
          </cell>
          <cell r="D160" t="str">
            <v>EA</v>
          </cell>
          <cell r="E160">
            <v>21600</v>
          </cell>
          <cell r="F160">
            <v>18000</v>
          </cell>
          <cell r="G160">
            <v>19800</v>
          </cell>
        </row>
        <row r="161">
          <cell r="A161">
            <v>20055</v>
          </cell>
          <cell r="B161" t="str">
            <v>스트레이너</v>
          </cell>
          <cell r="C161" t="str">
            <v>40A</v>
          </cell>
          <cell r="D161" t="str">
            <v>EA</v>
          </cell>
          <cell r="E161">
            <v>9475.636363636364</v>
          </cell>
          <cell r="F161">
            <v>7896.363636363636</v>
          </cell>
          <cell r="G161">
            <v>8686</v>
          </cell>
        </row>
        <row r="162">
          <cell r="A162">
            <v>20056</v>
          </cell>
          <cell r="B162" t="str">
            <v>후렉시블죠인트(철)</v>
          </cell>
          <cell r="C162" t="str">
            <v>150A</v>
          </cell>
          <cell r="D162" t="str">
            <v>EA</v>
          </cell>
          <cell r="E162">
            <v>82615.636363636353</v>
          </cell>
          <cell r="F162">
            <v>68846.363636363632</v>
          </cell>
          <cell r="G162">
            <v>75731</v>
          </cell>
        </row>
        <row r="163">
          <cell r="A163">
            <v>20057</v>
          </cell>
          <cell r="B163" t="str">
            <v>후렉시블죠인트(고)</v>
          </cell>
          <cell r="C163" t="str">
            <v>150A</v>
          </cell>
          <cell r="D163" t="str">
            <v>EA</v>
          </cell>
          <cell r="E163">
            <v>83952</v>
          </cell>
          <cell r="F163">
            <v>69960</v>
          </cell>
          <cell r="G163">
            <v>76956</v>
          </cell>
        </row>
        <row r="164">
          <cell r="A164">
            <v>20058</v>
          </cell>
          <cell r="B164" t="str">
            <v>후렉시블죠인트(철)</v>
          </cell>
          <cell r="C164" t="str">
            <v>125A</v>
          </cell>
          <cell r="D164" t="str">
            <v>EA</v>
          </cell>
          <cell r="E164">
            <v>64151.999999999993</v>
          </cell>
          <cell r="F164">
            <v>53459.999999999993</v>
          </cell>
          <cell r="G164">
            <v>58806</v>
          </cell>
        </row>
        <row r="165">
          <cell r="A165">
            <v>20059</v>
          </cell>
          <cell r="B165" t="str">
            <v>후렉시블죠인트(고)</v>
          </cell>
          <cell r="C165" t="str">
            <v>125A</v>
          </cell>
          <cell r="D165" t="str">
            <v>EA</v>
          </cell>
          <cell r="E165">
            <v>67766.181818181809</v>
          </cell>
          <cell r="F165">
            <v>56471.818181818177</v>
          </cell>
          <cell r="G165">
            <v>62119</v>
          </cell>
        </row>
        <row r="166">
          <cell r="A166">
            <v>20060</v>
          </cell>
          <cell r="B166" t="str">
            <v>후렉시블죠인트(철)</v>
          </cell>
          <cell r="C166" t="str">
            <v>100A</v>
          </cell>
          <cell r="D166" t="str">
            <v>EA</v>
          </cell>
          <cell r="E166">
            <v>43200</v>
          </cell>
          <cell r="F166">
            <v>36000</v>
          </cell>
          <cell r="G166">
            <v>39600</v>
          </cell>
        </row>
        <row r="167">
          <cell r="A167">
            <v>20061</v>
          </cell>
          <cell r="B167" t="str">
            <v>후렉시블죠인트(고)</v>
          </cell>
          <cell r="C167" t="str">
            <v>100A</v>
          </cell>
          <cell r="D167" t="str">
            <v>EA</v>
          </cell>
          <cell r="E167">
            <v>46225.090909090904</v>
          </cell>
          <cell r="F167">
            <v>38520.909090909088</v>
          </cell>
          <cell r="G167">
            <v>42373</v>
          </cell>
        </row>
        <row r="168">
          <cell r="A168">
            <v>20062</v>
          </cell>
          <cell r="B168" t="str">
            <v>후렉시블죠인트(철)</v>
          </cell>
          <cell r="C168" t="str">
            <v>80A</v>
          </cell>
          <cell r="D168" t="str">
            <v>EA</v>
          </cell>
          <cell r="E168">
            <v>41040</v>
          </cell>
          <cell r="F168">
            <v>34200</v>
          </cell>
          <cell r="G168">
            <v>37620</v>
          </cell>
        </row>
        <row r="169">
          <cell r="A169">
            <v>20063</v>
          </cell>
          <cell r="B169" t="str">
            <v>후렉시블죠인트(고)</v>
          </cell>
          <cell r="C169" t="str">
            <v>80A</v>
          </cell>
          <cell r="D169" t="str">
            <v>EA</v>
          </cell>
          <cell r="E169">
            <v>38239.63636363636</v>
          </cell>
          <cell r="F169">
            <v>31866.363636363632</v>
          </cell>
          <cell r="G169">
            <v>35053</v>
          </cell>
        </row>
        <row r="170">
          <cell r="A170">
            <v>20064</v>
          </cell>
          <cell r="B170" t="str">
            <v>후렉시블죠인트(철)</v>
          </cell>
          <cell r="C170" t="str">
            <v>65A</v>
          </cell>
          <cell r="D170" t="str">
            <v>EA</v>
          </cell>
          <cell r="E170">
            <v>30959.999999999996</v>
          </cell>
          <cell r="F170">
            <v>25799.999999999996</v>
          </cell>
          <cell r="G170">
            <v>28380</v>
          </cell>
        </row>
        <row r="171">
          <cell r="A171">
            <v>20065</v>
          </cell>
          <cell r="B171" t="str">
            <v>후렉시블죠인트(고)</v>
          </cell>
          <cell r="C171" t="str">
            <v>65A</v>
          </cell>
          <cell r="D171" t="str">
            <v>EA</v>
          </cell>
          <cell r="E171">
            <v>32553.81818181818</v>
          </cell>
          <cell r="F171">
            <v>27128.181818181816</v>
          </cell>
          <cell r="G171">
            <v>29841</v>
          </cell>
        </row>
        <row r="172">
          <cell r="A172">
            <v>20066</v>
          </cell>
          <cell r="B172" t="str">
            <v>후렉시블죠인트(철)</v>
          </cell>
          <cell r="C172" t="str">
            <v>50A</v>
          </cell>
          <cell r="D172" t="str">
            <v>EA</v>
          </cell>
          <cell r="E172">
            <v>26640</v>
          </cell>
          <cell r="F172">
            <v>22200</v>
          </cell>
          <cell r="G172">
            <v>24420</v>
          </cell>
        </row>
        <row r="173">
          <cell r="A173">
            <v>20067</v>
          </cell>
          <cell r="B173" t="str">
            <v>후렉시블죠인트(고)</v>
          </cell>
          <cell r="C173" t="str">
            <v>50A</v>
          </cell>
          <cell r="D173" t="str">
            <v>EA</v>
          </cell>
          <cell r="E173">
            <v>27139.636363636364</v>
          </cell>
          <cell r="F173">
            <v>22616.363636363636</v>
          </cell>
          <cell r="G173">
            <v>24878</v>
          </cell>
        </row>
        <row r="174">
          <cell r="A174">
            <v>20068</v>
          </cell>
          <cell r="B174" t="str">
            <v>후렉시블죠인트(철)</v>
          </cell>
          <cell r="C174" t="str">
            <v>40A</v>
          </cell>
          <cell r="D174" t="str">
            <v>EA</v>
          </cell>
          <cell r="E174">
            <v>21600</v>
          </cell>
          <cell r="F174">
            <v>18000</v>
          </cell>
          <cell r="G174">
            <v>19800</v>
          </cell>
        </row>
        <row r="175">
          <cell r="A175">
            <v>20069</v>
          </cell>
          <cell r="B175" t="str">
            <v>후렉시블죠인트(고)</v>
          </cell>
          <cell r="C175" t="str">
            <v>40A</v>
          </cell>
          <cell r="D175" t="str">
            <v>EA</v>
          </cell>
          <cell r="E175">
            <v>21792</v>
          </cell>
          <cell r="F175">
            <v>18160</v>
          </cell>
          <cell r="G175">
            <v>19976</v>
          </cell>
        </row>
        <row r="176">
          <cell r="A176">
            <v>20070</v>
          </cell>
          <cell r="B176" t="str">
            <v>연결송수구</v>
          </cell>
          <cell r="C176" t="str">
            <v>100*65*65</v>
          </cell>
          <cell r="D176" t="str">
            <v>EA</v>
          </cell>
          <cell r="E176">
            <v>130000</v>
          </cell>
          <cell r="F176">
            <v>60000</v>
          </cell>
        </row>
        <row r="177">
          <cell r="A177">
            <v>20071</v>
          </cell>
          <cell r="B177" t="str">
            <v>W.H.C</v>
          </cell>
          <cell r="C177" t="str">
            <v>150A</v>
          </cell>
          <cell r="D177" t="str">
            <v>EA</v>
          </cell>
          <cell r="E177">
            <v>55000</v>
          </cell>
          <cell r="F177">
            <v>45000</v>
          </cell>
        </row>
        <row r="178">
          <cell r="A178">
            <v>20072</v>
          </cell>
          <cell r="B178" t="str">
            <v>W.H.C</v>
          </cell>
          <cell r="C178" t="str">
            <v>125A</v>
          </cell>
          <cell r="D178" t="str">
            <v>EA</v>
          </cell>
        </row>
        <row r="179">
          <cell r="A179">
            <v>20073</v>
          </cell>
          <cell r="B179" t="str">
            <v>W.H.C</v>
          </cell>
          <cell r="C179" t="str">
            <v>100A</v>
          </cell>
          <cell r="D179" t="str">
            <v>EA</v>
          </cell>
          <cell r="E179">
            <v>45000</v>
          </cell>
          <cell r="F179">
            <v>35000</v>
          </cell>
        </row>
        <row r="180">
          <cell r="A180">
            <v>20074</v>
          </cell>
          <cell r="B180" t="str">
            <v>W.H.C</v>
          </cell>
          <cell r="C180" t="str">
            <v>80A</v>
          </cell>
          <cell r="D180" t="str">
            <v>EA</v>
          </cell>
          <cell r="E180">
            <v>40000</v>
          </cell>
          <cell r="F180">
            <v>30000</v>
          </cell>
        </row>
        <row r="181">
          <cell r="A181">
            <v>20075</v>
          </cell>
          <cell r="B181" t="str">
            <v>W.H.C</v>
          </cell>
          <cell r="C181" t="str">
            <v>65A</v>
          </cell>
          <cell r="D181" t="str">
            <v>EA</v>
          </cell>
          <cell r="E181">
            <v>32000</v>
          </cell>
          <cell r="F181">
            <v>22000</v>
          </cell>
        </row>
        <row r="182">
          <cell r="A182">
            <v>20076</v>
          </cell>
          <cell r="B182" t="str">
            <v>W.H.C</v>
          </cell>
          <cell r="C182" t="str">
            <v>50A</v>
          </cell>
          <cell r="D182" t="str">
            <v>EA</v>
          </cell>
          <cell r="E182">
            <v>30000</v>
          </cell>
          <cell r="F182">
            <v>20000</v>
          </cell>
        </row>
        <row r="183">
          <cell r="A183">
            <v>20077</v>
          </cell>
          <cell r="B183" t="str">
            <v>백강관(KSD-3507)</v>
          </cell>
          <cell r="C183" t="str">
            <v>SPP/150A</v>
          </cell>
          <cell r="D183" t="str">
            <v>M</v>
          </cell>
          <cell r="E183">
            <v>14800</v>
          </cell>
          <cell r="F183">
            <v>12478.333333333332</v>
          </cell>
          <cell r="G183">
            <v>82357</v>
          </cell>
        </row>
        <row r="184">
          <cell r="A184">
            <v>20078</v>
          </cell>
          <cell r="B184" t="str">
            <v>백강관(KSD-3507)</v>
          </cell>
          <cell r="C184" t="str">
            <v>SPP/125A</v>
          </cell>
          <cell r="D184" t="str">
            <v>M</v>
          </cell>
          <cell r="E184">
            <v>12100</v>
          </cell>
          <cell r="F184">
            <v>10478.636363636362</v>
          </cell>
          <cell r="G184">
            <v>69159</v>
          </cell>
        </row>
        <row r="185">
          <cell r="A185">
            <v>20079</v>
          </cell>
          <cell r="B185" t="str">
            <v>백강관(KSD-3507)</v>
          </cell>
          <cell r="C185" t="str">
            <v>SPP/100A</v>
          </cell>
          <cell r="D185" t="str">
            <v>M</v>
          </cell>
          <cell r="E185">
            <v>8890</v>
          </cell>
          <cell r="F185">
            <v>7726.363636363636</v>
          </cell>
          <cell r="G185">
            <v>50994</v>
          </cell>
        </row>
        <row r="186">
          <cell r="A186">
            <v>20080</v>
          </cell>
          <cell r="B186" t="str">
            <v>백강관(KSD-3507)</v>
          </cell>
          <cell r="C186" t="str">
            <v>SPP/80A</v>
          </cell>
          <cell r="D186" t="str">
            <v>M</v>
          </cell>
          <cell r="E186">
            <v>6100</v>
          </cell>
          <cell r="F186">
            <v>5420.9090909090901</v>
          </cell>
          <cell r="G186">
            <v>35778</v>
          </cell>
        </row>
        <row r="187">
          <cell r="A187">
            <v>20081</v>
          </cell>
          <cell r="B187" t="str">
            <v>백강관(KSD-3507)</v>
          </cell>
          <cell r="C187" t="str">
            <v>SPP/65A</v>
          </cell>
          <cell r="D187" t="str">
            <v>M</v>
          </cell>
          <cell r="E187">
            <v>5090</v>
          </cell>
          <cell r="F187">
            <v>4286.6666666666661</v>
          </cell>
          <cell r="G187">
            <v>28292</v>
          </cell>
        </row>
        <row r="188">
          <cell r="A188">
            <v>20082</v>
          </cell>
          <cell r="B188" t="str">
            <v>백강관(KSD-3507)</v>
          </cell>
          <cell r="C188" t="str">
            <v>SPP/50A</v>
          </cell>
          <cell r="D188" t="str">
            <v>M</v>
          </cell>
          <cell r="E188">
            <v>3900</v>
          </cell>
          <cell r="F188">
            <v>3360.454545454545</v>
          </cell>
          <cell r="G188">
            <v>22179</v>
          </cell>
        </row>
        <row r="189">
          <cell r="A189">
            <v>20083</v>
          </cell>
          <cell r="B189" t="str">
            <v>백강관(KSD-3507)</v>
          </cell>
          <cell r="C189" t="str">
            <v>SPP/40A</v>
          </cell>
          <cell r="D189" t="str">
            <v>M</v>
          </cell>
          <cell r="E189">
            <v>2950</v>
          </cell>
          <cell r="F189">
            <v>2451.8181818181815</v>
          </cell>
          <cell r="G189">
            <v>16182</v>
          </cell>
        </row>
        <row r="190">
          <cell r="A190">
            <v>20084</v>
          </cell>
          <cell r="B190" t="str">
            <v>백강관(KSD-3507)</v>
          </cell>
          <cell r="C190" t="str">
            <v>SPP/32A</v>
          </cell>
          <cell r="D190" t="str">
            <v>M</v>
          </cell>
          <cell r="E190">
            <v>2600</v>
          </cell>
          <cell r="F190">
            <v>2132.8787878787875</v>
          </cell>
          <cell r="G190">
            <v>14077</v>
          </cell>
        </row>
        <row r="191">
          <cell r="A191">
            <v>20085</v>
          </cell>
          <cell r="B191" t="str">
            <v>백강관(KSD-3507)</v>
          </cell>
          <cell r="C191" t="str">
            <v>SPP/25A</v>
          </cell>
          <cell r="D191" t="str">
            <v>M</v>
          </cell>
          <cell r="E191">
            <v>2150</v>
          </cell>
          <cell r="F191">
            <v>1766.6666666666665</v>
          </cell>
          <cell r="G191">
            <v>11660</v>
          </cell>
        </row>
        <row r="192">
          <cell r="A192">
            <v>20086</v>
          </cell>
          <cell r="B192" t="str">
            <v>백엘보(용접)</v>
          </cell>
          <cell r="C192" t="str">
            <v>150A</v>
          </cell>
          <cell r="D192" t="str">
            <v>EA</v>
          </cell>
          <cell r="E192">
            <v>12168</v>
          </cell>
          <cell r="F192">
            <v>10140</v>
          </cell>
          <cell r="G192">
            <v>11154</v>
          </cell>
        </row>
        <row r="193">
          <cell r="A193">
            <v>20087</v>
          </cell>
          <cell r="B193" t="str">
            <v>백엘보(용접)</v>
          </cell>
          <cell r="C193" t="str">
            <v>125A</v>
          </cell>
          <cell r="D193" t="str">
            <v>EA</v>
          </cell>
          <cell r="E193">
            <v>7956</v>
          </cell>
          <cell r="F193">
            <v>6629.9999999999991</v>
          </cell>
          <cell r="G193">
            <v>7293</v>
          </cell>
        </row>
        <row r="194">
          <cell r="A194">
            <v>20088</v>
          </cell>
          <cell r="B194" t="str">
            <v>백엘보(용접)</v>
          </cell>
          <cell r="C194" t="str">
            <v>100A</v>
          </cell>
          <cell r="D194" t="str">
            <v>EA</v>
          </cell>
          <cell r="E194">
            <v>7100</v>
          </cell>
          <cell r="F194">
            <v>4095.454545454545</v>
          </cell>
          <cell r="G194">
            <v>4505</v>
          </cell>
        </row>
        <row r="195">
          <cell r="A195">
            <v>20089</v>
          </cell>
          <cell r="B195" t="str">
            <v>백엘보(용접)</v>
          </cell>
          <cell r="C195" t="str">
            <v>80A</v>
          </cell>
          <cell r="D195" t="str">
            <v>EA</v>
          </cell>
          <cell r="E195">
            <v>4607</v>
          </cell>
          <cell r="F195">
            <v>2340</v>
          </cell>
          <cell r="G195">
            <v>2574</v>
          </cell>
        </row>
        <row r="196">
          <cell r="A196">
            <v>20090</v>
          </cell>
          <cell r="B196" t="str">
            <v>백엘보(용접)</v>
          </cell>
          <cell r="C196" t="str">
            <v>65A</v>
          </cell>
          <cell r="D196" t="str">
            <v>EA</v>
          </cell>
          <cell r="E196">
            <v>2760</v>
          </cell>
          <cell r="F196">
            <v>1689.9999999999998</v>
          </cell>
          <cell r="G196">
            <v>1859</v>
          </cell>
        </row>
        <row r="197">
          <cell r="A197">
            <v>20091</v>
          </cell>
          <cell r="B197" t="str">
            <v>백엘보(나사)</v>
          </cell>
          <cell r="C197" t="str">
            <v>50A</v>
          </cell>
          <cell r="D197" t="str">
            <v>EA</v>
          </cell>
          <cell r="E197">
            <v>1794</v>
          </cell>
          <cell r="F197">
            <v>1612.7272727272725</v>
          </cell>
          <cell r="G197">
            <v>1774</v>
          </cell>
        </row>
        <row r="198">
          <cell r="A198">
            <v>20092</v>
          </cell>
          <cell r="B198" t="str">
            <v>백엘보(나사)</v>
          </cell>
          <cell r="C198" t="str">
            <v>40A</v>
          </cell>
          <cell r="D198" t="str">
            <v>EA</v>
          </cell>
          <cell r="E198">
            <v>1236</v>
          </cell>
          <cell r="F198">
            <v>1030</v>
          </cell>
          <cell r="G198">
            <v>1133</v>
          </cell>
        </row>
        <row r="199">
          <cell r="A199">
            <v>20093</v>
          </cell>
          <cell r="B199" t="str">
            <v>백엘보(나사)</v>
          </cell>
          <cell r="C199" t="str">
            <v>32A</v>
          </cell>
          <cell r="D199" t="str">
            <v>EA</v>
          </cell>
          <cell r="E199">
            <v>1041</v>
          </cell>
          <cell r="F199">
            <v>867.27272727272725</v>
          </cell>
          <cell r="G199">
            <v>954</v>
          </cell>
        </row>
        <row r="200">
          <cell r="A200">
            <v>20094</v>
          </cell>
          <cell r="B200" t="str">
            <v>백엘보(나사)</v>
          </cell>
          <cell r="C200" t="str">
            <v>25A</v>
          </cell>
          <cell r="D200" t="str">
            <v>EA</v>
          </cell>
          <cell r="E200">
            <v>1219</v>
          </cell>
          <cell r="F200">
            <v>562.72727272727263</v>
          </cell>
          <cell r="G200">
            <v>619</v>
          </cell>
        </row>
        <row r="201">
          <cell r="A201">
            <v>20095</v>
          </cell>
          <cell r="B201" t="str">
            <v>백티이(용접)</v>
          </cell>
          <cell r="C201" t="str">
            <v>150A</v>
          </cell>
          <cell r="D201" t="str">
            <v>EA</v>
          </cell>
          <cell r="E201">
            <v>14900</v>
          </cell>
          <cell r="F201">
            <v>12155.454545454544</v>
          </cell>
          <cell r="G201">
            <v>13371</v>
          </cell>
        </row>
        <row r="202">
          <cell r="A202">
            <v>20096</v>
          </cell>
          <cell r="B202" t="str">
            <v>백티이(용접)</v>
          </cell>
          <cell r="C202" t="str">
            <v>125A</v>
          </cell>
          <cell r="D202" t="str">
            <v>EA</v>
          </cell>
          <cell r="E202">
            <v>10200</v>
          </cell>
          <cell r="F202">
            <v>7476.363636363636</v>
          </cell>
          <cell r="G202">
            <v>8224</v>
          </cell>
        </row>
        <row r="203">
          <cell r="A203">
            <v>20097</v>
          </cell>
          <cell r="B203" t="str">
            <v>백티이(용접)</v>
          </cell>
          <cell r="C203" t="str">
            <v>100A</v>
          </cell>
          <cell r="D203" t="str">
            <v>EA</v>
          </cell>
          <cell r="E203">
            <v>6250</v>
          </cell>
          <cell r="F203">
            <v>5785.454545454545</v>
          </cell>
          <cell r="G203">
            <v>6364</v>
          </cell>
        </row>
        <row r="204">
          <cell r="A204">
            <v>20098</v>
          </cell>
          <cell r="B204" t="str">
            <v>백티이(용접)</v>
          </cell>
          <cell r="C204" t="str">
            <v>80A</v>
          </cell>
          <cell r="D204" t="str">
            <v>EA</v>
          </cell>
          <cell r="E204">
            <v>4970</v>
          </cell>
          <cell r="F204">
            <v>3497.272727272727</v>
          </cell>
          <cell r="G204">
            <v>3847</v>
          </cell>
        </row>
        <row r="205">
          <cell r="A205">
            <v>20099</v>
          </cell>
          <cell r="B205" t="str">
            <v>백티이(용접)</v>
          </cell>
          <cell r="C205" t="str">
            <v>65A</v>
          </cell>
          <cell r="D205" t="str">
            <v>EA</v>
          </cell>
          <cell r="E205">
            <v>4210</v>
          </cell>
          <cell r="F205">
            <v>2795.454545454545</v>
          </cell>
          <cell r="G205">
            <v>3075</v>
          </cell>
        </row>
        <row r="206">
          <cell r="A206">
            <v>20100</v>
          </cell>
          <cell r="B206" t="str">
            <v>백티이(나사)</v>
          </cell>
          <cell r="C206" t="str">
            <v>50A</v>
          </cell>
          <cell r="D206" t="str">
            <v>EA</v>
          </cell>
          <cell r="E206">
            <v>3790</v>
          </cell>
          <cell r="F206">
            <v>2107.272727272727</v>
          </cell>
          <cell r="G206">
            <v>2318</v>
          </cell>
        </row>
        <row r="207">
          <cell r="A207">
            <v>20101</v>
          </cell>
          <cell r="B207" t="str">
            <v>백티이(나사)</v>
          </cell>
          <cell r="C207" t="str">
            <v>40A</v>
          </cell>
          <cell r="D207" t="str">
            <v>EA</v>
          </cell>
          <cell r="E207">
            <v>2800</v>
          </cell>
          <cell r="F207">
            <v>1440.9090909090908</v>
          </cell>
          <cell r="G207">
            <v>1585</v>
          </cell>
        </row>
        <row r="208">
          <cell r="A208">
            <v>20102</v>
          </cell>
          <cell r="B208" t="str">
            <v>백티이(나사)</v>
          </cell>
          <cell r="C208" t="str">
            <v>32A</v>
          </cell>
          <cell r="D208" t="str">
            <v>EA</v>
          </cell>
          <cell r="E208">
            <v>1980</v>
          </cell>
          <cell r="F208">
            <v>1621.8181818181818</v>
          </cell>
          <cell r="G208">
            <v>1784</v>
          </cell>
        </row>
        <row r="209">
          <cell r="A209">
            <v>20103</v>
          </cell>
          <cell r="B209" t="str">
            <v>백티이(나사)</v>
          </cell>
          <cell r="C209" t="str">
            <v>25A</v>
          </cell>
          <cell r="D209" t="str">
            <v>EA</v>
          </cell>
          <cell r="E209">
            <v>1400</v>
          </cell>
          <cell r="F209">
            <v>780.90909090909088</v>
          </cell>
          <cell r="G209">
            <v>859</v>
          </cell>
        </row>
        <row r="210">
          <cell r="A210">
            <v>20104</v>
          </cell>
          <cell r="B210" t="str">
            <v>백레듀샤(용접)</v>
          </cell>
          <cell r="C210" t="str">
            <v>150A</v>
          </cell>
          <cell r="D210" t="str">
            <v>EA</v>
          </cell>
          <cell r="E210">
            <v>4836</v>
          </cell>
          <cell r="F210">
            <v>4029.9999999999995</v>
          </cell>
          <cell r="G210">
            <v>4433</v>
          </cell>
        </row>
        <row r="211">
          <cell r="A211">
            <v>20105</v>
          </cell>
          <cell r="B211" t="str">
            <v>백레듀샤(용접)</v>
          </cell>
          <cell r="C211" t="str">
            <v>125A</v>
          </cell>
          <cell r="D211" t="str">
            <v>EA</v>
          </cell>
          <cell r="E211">
            <v>3588</v>
          </cell>
          <cell r="F211">
            <v>2989.9999999999995</v>
          </cell>
          <cell r="G211">
            <v>3289</v>
          </cell>
        </row>
        <row r="212">
          <cell r="A212">
            <v>20106</v>
          </cell>
          <cell r="B212" t="str">
            <v>백레듀샤(용접)</v>
          </cell>
          <cell r="C212" t="str">
            <v>100A</v>
          </cell>
          <cell r="D212" t="str">
            <v>EA</v>
          </cell>
          <cell r="E212">
            <v>3680</v>
          </cell>
          <cell r="F212">
            <v>2015.4545454545453</v>
          </cell>
          <cell r="G212">
            <v>2217</v>
          </cell>
        </row>
        <row r="213">
          <cell r="A213">
            <v>20107</v>
          </cell>
          <cell r="B213" t="str">
            <v>백레듀샤(용접)</v>
          </cell>
          <cell r="C213" t="str">
            <v>80A</v>
          </cell>
          <cell r="D213" t="str">
            <v>EA</v>
          </cell>
          <cell r="E213">
            <v>1560</v>
          </cell>
          <cell r="F213">
            <v>1300</v>
          </cell>
          <cell r="G213">
            <v>1430</v>
          </cell>
        </row>
        <row r="214">
          <cell r="A214">
            <v>20108</v>
          </cell>
          <cell r="B214" t="str">
            <v>백레듀샤(용접)</v>
          </cell>
          <cell r="C214" t="str">
            <v>65A</v>
          </cell>
          <cell r="D214" t="str">
            <v>EA</v>
          </cell>
          <cell r="E214">
            <v>2262</v>
          </cell>
          <cell r="F214">
            <v>1052.7272727272727</v>
          </cell>
          <cell r="G214">
            <v>1158</v>
          </cell>
        </row>
        <row r="215">
          <cell r="A215">
            <v>20109</v>
          </cell>
          <cell r="B215" t="str">
            <v>백레듀샤(나사)</v>
          </cell>
          <cell r="C215" t="str">
            <v>50A</v>
          </cell>
          <cell r="D215" t="str">
            <v>EA</v>
          </cell>
          <cell r="E215">
            <v>1950</v>
          </cell>
          <cell r="F215">
            <v>1285.4545454545453</v>
          </cell>
          <cell r="G215">
            <v>1414</v>
          </cell>
        </row>
        <row r="216">
          <cell r="A216">
            <v>20110</v>
          </cell>
          <cell r="B216" t="str">
            <v>백레듀샤(나사)</v>
          </cell>
          <cell r="C216" t="str">
            <v>40A</v>
          </cell>
          <cell r="D216" t="str">
            <v>EA</v>
          </cell>
          <cell r="E216">
            <v>1930</v>
          </cell>
          <cell r="F216">
            <v>802.72727272727263</v>
          </cell>
          <cell r="G216">
            <v>883</v>
          </cell>
        </row>
        <row r="217">
          <cell r="A217">
            <v>20111</v>
          </cell>
          <cell r="B217" t="str">
            <v>백레듀샤(나사)</v>
          </cell>
          <cell r="C217" t="str">
            <v>32A</v>
          </cell>
          <cell r="D217" t="str">
            <v>EA</v>
          </cell>
          <cell r="E217">
            <v>985</v>
          </cell>
          <cell r="F217">
            <v>674.5454545454545</v>
          </cell>
          <cell r="G217">
            <v>742</v>
          </cell>
        </row>
        <row r="218">
          <cell r="A218">
            <v>20112</v>
          </cell>
          <cell r="B218" t="str">
            <v>백레듀샤(나사)</v>
          </cell>
          <cell r="C218" t="str">
            <v>25A</v>
          </cell>
          <cell r="D218" t="str">
            <v>EA</v>
          </cell>
          <cell r="E218">
            <v>660</v>
          </cell>
          <cell r="F218">
            <v>526.36363636363637</v>
          </cell>
          <cell r="G218">
            <v>579</v>
          </cell>
        </row>
        <row r="219">
          <cell r="A219">
            <v>20113</v>
          </cell>
          <cell r="B219" t="str">
            <v>백캡</v>
          </cell>
          <cell r="C219" t="str">
            <v>25A</v>
          </cell>
          <cell r="D219" t="str">
            <v>EA</v>
          </cell>
          <cell r="E219">
            <v>469</v>
          </cell>
          <cell r="F219">
            <v>390.90909090909088</v>
          </cell>
          <cell r="G219">
            <v>430</v>
          </cell>
        </row>
        <row r="220">
          <cell r="A220">
            <v>20114</v>
          </cell>
          <cell r="B220" t="str">
            <v>백캡</v>
          </cell>
          <cell r="C220" t="str">
            <v>32A</v>
          </cell>
          <cell r="D220" t="str">
            <v>EA</v>
          </cell>
        </row>
        <row r="221">
          <cell r="A221">
            <v>20115</v>
          </cell>
          <cell r="B221" t="str">
            <v>백캡</v>
          </cell>
          <cell r="C221" t="str">
            <v>40A</v>
          </cell>
          <cell r="D221" t="str">
            <v>EA</v>
          </cell>
        </row>
        <row r="222">
          <cell r="A222">
            <v>20116</v>
          </cell>
          <cell r="B222" t="str">
            <v>백캡</v>
          </cell>
          <cell r="C222" t="str">
            <v>50A</v>
          </cell>
          <cell r="D222" t="str">
            <v>EA</v>
          </cell>
        </row>
        <row r="223">
          <cell r="A223">
            <v>20117</v>
          </cell>
          <cell r="B223" t="str">
            <v>유니온</v>
          </cell>
          <cell r="C223" t="str">
            <v>25A</v>
          </cell>
          <cell r="D223" t="str">
            <v>EA</v>
          </cell>
          <cell r="E223">
            <v>2261</v>
          </cell>
          <cell r="F223">
            <v>1884.5454545454545</v>
          </cell>
          <cell r="G223">
            <v>2073</v>
          </cell>
        </row>
        <row r="224">
          <cell r="A224">
            <v>20118</v>
          </cell>
          <cell r="B224" t="str">
            <v>감압밸브</v>
          </cell>
          <cell r="C224" t="str">
            <v>40A</v>
          </cell>
          <cell r="D224" t="str">
            <v>EA</v>
          </cell>
          <cell r="E224">
            <v>12000</v>
          </cell>
          <cell r="F224">
            <v>6000</v>
          </cell>
        </row>
        <row r="225">
          <cell r="A225">
            <v>20119</v>
          </cell>
          <cell r="B225" t="str">
            <v>관보온재</v>
          </cell>
          <cell r="C225" t="str">
            <v>150A*20T</v>
          </cell>
          <cell r="D225" t="str">
            <v>M</v>
          </cell>
          <cell r="E225">
            <v>4010</v>
          </cell>
          <cell r="F225">
            <v>4050</v>
          </cell>
        </row>
        <row r="226">
          <cell r="A226">
            <v>20120</v>
          </cell>
          <cell r="B226" t="str">
            <v>관보온재</v>
          </cell>
          <cell r="C226" t="str">
            <v>125A*20T</v>
          </cell>
          <cell r="D226" t="str">
            <v>M</v>
          </cell>
          <cell r="E226">
            <v>3860</v>
          </cell>
          <cell r="F226">
            <v>3050</v>
          </cell>
        </row>
        <row r="227">
          <cell r="A227">
            <v>20121</v>
          </cell>
          <cell r="B227" t="str">
            <v>관보온재</v>
          </cell>
          <cell r="C227" t="str">
            <v>100A*20T</v>
          </cell>
          <cell r="D227" t="str">
            <v>M</v>
          </cell>
          <cell r="E227">
            <v>3681</v>
          </cell>
          <cell r="F227">
            <v>2360</v>
          </cell>
        </row>
        <row r="228">
          <cell r="A228">
            <v>20122</v>
          </cell>
          <cell r="B228" t="str">
            <v>관보온재</v>
          </cell>
          <cell r="C228" t="str">
            <v>80A*20T</v>
          </cell>
          <cell r="D228" t="str">
            <v>M</v>
          </cell>
          <cell r="E228">
            <v>3420</v>
          </cell>
          <cell r="F228">
            <v>1835</v>
          </cell>
        </row>
        <row r="229">
          <cell r="A229">
            <v>20123</v>
          </cell>
          <cell r="B229" t="str">
            <v>관보온재</v>
          </cell>
          <cell r="C229" t="str">
            <v>65A*20T</v>
          </cell>
          <cell r="D229" t="str">
            <v>M</v>
          </cell>
          <cell r="E229">
            <v>2794</v>
          </cell>
          <cell r="F229">
            <v>1660</v>
          </cell>
        </row>
        <row r="230">
          <cell r="A230">
            <v>20124</v>
          </cell>
          <cell r="B230" t="str">
            <v>관보온재</v>
          </cell>
          <cell r="C230" t="str">
            <v>50A*20T</v>
          </cell>
          <cell r="D230" t="str">
            <v>M</v>
          </cell>
          <cell r="E230">
            <v>2451</v>
          </cell>
          <cell r="F230">
            <v>1335</v>
          </cell>
        </row>
        <row r="231">
          <cell r="A231">
            <v>20125</v>
          </cell>
          <cell r="B231" t="str">
            <v>관보온재</v>
          </cell>
          <cell r="C231" t="str">
            <v>40A*20T</v>
          </cell>
          <cell r="D231" t="str">
            <v>M</v>
          </cell>
          <cell r="E231">
            <v>2137</v>
          </cell>
          <cell r="F231">
            <v>1130</v>
          </cell>
        </row>
        <row r="232">
          <cell r="A232">
            <v>20126</v>
          </cell>
          <cell r="B232" t="str">
            <v>관보온재</v>
          </cell>
          <cell r="C232" t="str">
            <v>32A*20T</v>
          </cell>
          <cell r="D232" t="str">
            <v>M</v>
          </cell>
          <cell r="E232">
            <v>2045</v>
          </cell>
          <cell r="F232">
            <v>1030</v>
          </cell>
        </row>
        <row r="233">
          <cell r="A233">
            <v>20127</v>
          </cell>
          <cell r="B233" t="str">
            <v>관보온재</v>
          </cell>
          <cell r="C233" t="str">
            <v>25A*20T</v>
          </cell>
          <cell r="D233" t="str">
            <v>M</v>
          </cell>
          <cell r="E233">
            <v>1893</v>
          </cell>
          <cell r="F233">
            <v>930</v>
          </cell>
        </row>
        <row r="234">
          <cell r="A234">
            <v>20128</v>
          </cell>
          <cell r="B234" t="str">
            <v>알람밸브</v>
          </cell>
          <cell r="C234" t="str">
            <v>150A</v>
          </cell>
          <cell r="D234" t="str">
            <v>SET</v>
          </cell>
          <cell r="E234">
            <v>400000</v>
          </cell>
          <cell r="F234">
            <v>230000</v>
          </cell>
        </row>
        <row r="235">
          <cell r="A235">
            <v>20129</v>
          </cell>
          <cell r="B235" t="str">
            <v>알람밸브</v>
          </cell>
          <cell r="C235" t="str">
            <v>125A</v>
          </cell>
          <cell r="D235" t="str">
            <v>SET</v>
          </cell>
        </row>
        <row r="236">
          <cell r="A236">
            <v>20130</v>
          </cell>
          <cell r="B236" t="str">
            <v>알람밸브</v>
          </cell>
          <cell r="C236" t="str">
            <v>100A</v>
          </cell>
          <cell r="D236" t="str">
            <v>SET</v>
          </cell>
          <cell r="E236">
            <v>320000</v>
          </cell>
          <cell r="F236">
            <v>200000</v>
          </cell>
        </row>
        <row r="237">
          <cell r="A237">
            <v>20131</v>
          </cell>
          <cell r="B237" t="str">
            <v>알람밸브</v>
          </cell>
          <cell r="C237" t="str">
            <v>80A</v>
          </cell>
          <cell r="D237" t="str">
            <v>SET</v>
          </cell>
          <cell r="E237">
            <v>280000</v>
          </cell>
          <cell r="F237">
            <v>0</v>
          </cell>
        </row>
        <row r="238">
          <cell r="A238">
            <v>20132</v>
          </cell>
          <cell r="B238" t="str">
            <v>알람밸브</v>
          </cell>
          <cell r="C238" t="str">
            <v>65A</v>
          </cell>
          <cell r="D238" t="str">
            <v>SET</v>
          </cell>
          <cell r="E238">
            <v>200000</v>
          </cell>
          <cell r="F238">
            <v>0</v>
          </cell>
        </row>
        <row r="239">
          <cell r="A239">
            <v>20133</v>
          </cell>
          <cell r="B239" t="str">
            <v>프리액션밸브</v>
          </cell>
          <cell r="C239" t="str">
            <v>150A</v>
          </cell>
          <cell r="D239" t="str">
            <v>SET</v>
          </cell>
          <cell r="E239">
            <v>970000</v>
          </cell>
          <cell r="F239">
            <v>420000</v>
          </cell>
        </row>
        <row r="240">
          <cell r="A240">
            <v>20134</v>
          </cell>
          <cell r="B240" t="str">
            <v>프리액션밸브</v>
          </cell>
          <cell r="C240" t="str">
            <v>125A</v>
          </cell>
          <cell r="D240" t="str">
            <v>SET</v>
          </cell>
          <cell r="F240">
            <v>0</v>
          </cell>
        </row>
        <row r="241">
          <cell r="A241">
            <v>20135</v>
          </cell>
          <cell r="B241" t="str">
            <v>프리액션밸브</v>
          </cell>
          <cell r="C241" t="str">
            <v>100A</v>
          </cell>
          <cell r="D241" t="str">
            <v>SET</v>
          </cell>
          <cell r="E241">
            <v>869000</v>
          </cell>
          <cell r="F241">
            <v>380000</v>
          </cell>
        </row>
        <row r="242">
          <cell r="A242">
            <v>20136</v>
          </cell>
          <cell r="B242" t="str">
            <v>프리액션밸브</v>
          </cell>
          <cell r="C242" t="str">
            <v>80A</v>
          </cell>
          <cell r="D242" t="str">
            <v>SET</v>
          </cell>
          <cell r="E242">
            <v>790000</v>
          </cell>
          <cell r="F242">
            <v>360000</v>
          </cell>
        </row>
        <row r="243">
          <cell r="A243">
            <v>20137</v>
          </cell>
          <cell r="B243" t="str">
            <v>프리액션밸브</v>
          </cell>
          <cell r="C243" t="str">
            <v>65A</v>
          </cell>
          <cell r="D243" t="str">
            <v>SET</v>
          </cell>
        </row>
        <row r="244">
          <cell r="A244">
            <v>20138</v>
          </cell>
          <cell r="B244" t="str">
            <v>TEST V/V함</v>
          </cell>
          <cell r="C244" t="str">
            <v>500*300*180</v>
          </cell>
          <cell r="D244" t="str">
            <v>SET</v>
          </cell>
          <cell r="E244">
            <v>55000</v>
          </cell>
          <cell r="F244">
            <v>43000</v>
          </cell>
        </row>
        <row r="245">
          <cell r="A245">
            <v>20139</v>
          </cell>
          <cell r="B245" t="str">
            <v>순간유량계(일반)</v>
          </cell>
          <cell r="C245" t="str">
            <v>150A</v>
          </cell>
          <cell r="D245" t="str">
            <v>EA</v>
          </cell>
          <cell r="F245">
            <v>0</v>
          </cell>
        </row>
        <row r="246">
          <cell r="A246">
            <v>20140</v>
          </cell>
          <cell r="B246" t="str">
            <v>순간유량계(일반)</v>
          </cell>
          <cell r="C246" t="str">
            <v>125A</v>
          </cell>
          <cell r="D246" t="str">
            <v>EA</v>
          </cell>
        </row>
        <row r="247">
          <cell r="A247">
            <v>20141</v>
          </cell>
          <cell r="B247" t="str">
            <v>순간유량계(일반)</v>
          </cell>
          <cell r="C247" t="str">
            <v>100A</v>
          </cell>
          <cell r="D247" t="str">
            <v>EA</v>
          </cell>
        </row>
        <row r="248">
          <cell r="A248">
            <v>20142</v>
          </cell>
          <cell r="B248" t="str">
            <v>순간유량계(일반)</v>
          </cell>
          <cell r="C248" t="str">
            <v>80A</v>
          </cell>
          <cell r="D248" t="str">
            <v>EA</v>
          </cell>
          <cell r="E248">
            <v>21000</v>
          </cell>
          <cell r="F248">
            <v>14000</v>
          </cell>
        </row>
        <row r="249">
          <cell r="A249">
            <v>20143</v>
          </cell>
          <cell r="B249" t="str">
            <v>순간유량계(일반)</v>
          </cell>
          <cell r="C249" t="str">
            <v>65A</v>
          </cell>
          <cell r="D249" t="str">
            <v>EA</v>
          </cell>
          <cell r="E249">
            <v>19500</v>
          </cell>
          <cell r="F249">
            <v>13000</v>
          </cell>
        </row>
        <row r="250">
          <cell r="A250">
            <v>20144</v>
          </cell>
          <cell r="B250" t="str">
            <v>순간유량계(일반)</v>
          </cell>
          <cell r="C250" t="str">
            <v>50A</v>
          </cell>
          <cell r="D250" t="str">
            <v>EA</v>
          </cell>
          <cell r="E250">
            <v>18000</v>
          </cell>
          <cell r="F250">
            <v>12000</v>
          </cell>
        </row>
        <row r="251">
          <cell r="A251">
            <v>20145</v>
          </cell>
          <cell r="B251" t="str">
            <v>순간유량계(일반)</v>
          </cell>
          <cell r="C251" t="str">
            <v>40A</v>
          </cell>
          <cell r="D251" t="str">
            <v>EA</v>
          </cell>
          <cell r="E251">
            <v>16500</v>
          </cell>
          <cell r="F251">
            <v>11000</v>
          </cell>
        </row>
        <row r="252">
          <cell r="A252">
            <v>20146</v>
          </cell>
          <cell r="B252" t="str">
            <v>SP헤드</v>
          </cell>
          <cell r="C252" t="str">
            <v>72℃ 15A상향</v>
          </cell>
          <cell r="D252" t="str">
            <v>EA</v>
          </cell>
          <cell r="E252">
            <v>10000</v>
          </cell>
          <cell r="F252">
            <v>2500</v>
          </cell>
        </row>
        <row r="253">
          <cell r="A253">
            <v>20147</v>
          </cell>
          <cell r="B253" t="str">
            <v>SP헤드</v>
          </cell>
          <cell r="C253" t="str">
            <v>72℃ 15A측벽</v>
          </cell>
          <cell r="D253" t="str">
            <v>EA</v>
          </cell>
          <cell r="E253">
            <v>10000</v>
          </cell>
          <cell r="F253">
            <v>3500</v>
          </cell>
        </row>
        <row r="254">
          <cell r="A254">
            <v>20148</v>
          </cell>
          <cell r="B254" t="str">
            <v>SP헤드</v>
          </cell>
          <cell r="C254" t="str">
            <v>105℃ 15A상향</v>
          </cell>
          <cell r="D254" t="str">
            <v>EA</v>
          </cell>
          <cell r="E254">
            <v>12000</v>
          </cell>
          <cell r="F254">
            <v>4500</v>
          </cell>
        </row>
        <row r="255">
          <cell r="A255">
            <v>20149</v>
          </cell>
          <cell r="B255" t="str">
            <v>SP헤드</v>
          </cell>
          <cell r="C255" t="str">
            <v>72℃ 15A하향</v>
          </cell>
          <cell r="D255" t="str">
            <v>EA</v>
          </cell>
          <cell r="E255">
            <v>10000</v>
          </cell>
          <cell r="F255">
            <v>2500</v>
          </cell>
        </row>
        <row r="256">
          <cell r="A256">
            <v>20150</v>
          </cell>
          <cell r="B256" t="str">
            <v>SP헤드</v>
          </cell>
          <cell r="C256" t="str">
            <v>105℃ 15A하향</v>
          </cell>
          <cell r="D256" t="str">
            <v>EA</v>
          </cell>
          <cell r="E256">
            <v>12000</v>
          </cell>
          <cell r="F256">
            <v>4500</v>
          </cell>
        </row>
        <row r="257">
          <cell r="A257">
            <v>20151</v>
          </cell>
          <cell r="B257" t="str">
            <v>백니쁠</v>
          </cell>
          <cell r="C257" t="str">
            <v>100A</v>
          </cell>
          <cell r="D257" t="str">
            <v>EA</v>
          </cell>
          <cell r="E257">
            <v>4500</v>
          </cell>
          <cell r="F257">
            <v>4270</v>
          </cell>
        </row>
        <row r="258">
          <cell r="A258">
            <v>20152</v>
          </cell>
          <cell r="B258" t="str">
            <v>백니쁠</v>
          </cell>
          <cell r="C258" t="str">
            <v>80A</v>
          </cell>
          <cell r="D258" t="str">
            <v>EA</v>
          </cell>
        </row>
        <row r="259">
          <cell r="A259">
            <v>20153</v>
          </cell>
          <cell r="B259" t="str">
            <v>백니쁠</v>
          </cell>
          <cell r="C259" t="str">
            <v>65A</v>
          </cell>
          <cell r="D259" t="str">
            <v>EA</v>
          </cell>
          <cell r="F259">
            <v>2144</v>
          </cell>
        </row>
        <row r="260">
          <cell r="A260">
            <v>20154</v>
          </cell>
          <cell r="B260" t="str">
            <v>백니쁠</v>
          </cell>
          <cell r="C260" t="str">
            <v>50A</v>
          </cell>
          <cell r="D260" t="str">
            <v>EA</v>
          </cell>
          <cell r="E260">
            <v>1560</v>
          </cell>
          <cell r="F260">
            <v>1060</v>
          </cell>
        </row>
        <row r="261">
          <cell r="A261">
            <v>20155</v>
          </cell>
          <cell r="B261" t="str">
            <v>백니쁠</v>
          </cell>
          <cell r="C261" t="str">
            <v>40A</v>
          </cell>
          <cell r="D261" t="str">
            <v>EA</v>
          </cell>
          <cell r="E261">
            <v>1390</v>
          </cell>
          <cell r="F261">
            <v>830</v>
          </cell>
        </row>
        <row r="262">
          <cell r="A262">
            <v>20156</v>
          </cell>
          <cell r="B262" t="str">
            <v>백니쁠</v>
          </cell>
          <cell r="C262" t="str">
            <v>32A</v>
          </cell>
          <cell r="D262" t="str">
            <v>EA</v>
          </cell>
          <cell r="E262">
            <v>987</v>
          </cell>
          <cell r="F262">
            <v>640</v>
          </cell>
        </row>
        <row r="263">
          <cell r="A263">
            <v>20157</v>
          </cell>
          <cell r="B263" t="str">
            <v>백니쁠</v>
          </cell>
          <cell r="C263" t="str">
            <v>25A</v>
          </cell>
          <cell r="D263" t="str">
            <v>EA</v>
          </cell>
          <cell r="E263">
            <v>620</v>
          </cell>
          <cell r="F263">
            <v>480</v>
          </cell>
        </row>
        <row r="264">
          <cell r="A264">
            <v>20158</v>
          </cell>
          <cell r="B264" t="str">
            <v>완강기(걸이)</v>
          </cell>
          <cell r="C264" t="str">
            <v>3층용</v>
          </cell>
          <cell r="D264" t="str">
            <v>EA</v>
          </cell>
          <cell r="E264">
            <v>175000</v>
          </cell>
          <cell r="F264">
            <v>85000</v>
          </cell>
        </row>
        <row r="265">
          <cell r="A265">
            <v>20159</v>
          </cell>
          <cell r="B265" t="str">
            <v>완강기(걸이)</v>
          </cell>
          <cell r="C265" t="str">
            <v>4층용</v>
          </cell>
          <cell r="D265" t="str">
            <v>EA</v>
          </cell>
          <cell r="E265">
            <v>195000</v>
          </cell>
          <cell r="F265">
            <v>90000</v>
          </cell>
        </row>
        <row r="266">
          <cell r="A266">
            <v>20160</v>
          </cell>
          <cell r="B266" t="str">
            <v>완강기(걸이)</v>
          </cell>
          <cell r="C266" t="str">
            <v>5층용</v>
          </cell>
          <cell r="D266" t="str">
            <v>EA</v>
          </cell>
          <cell r="E266">
            <v>215000</v>
          </cell>
          <cell r="F266">
            <v>97500</v>
          </cell>
        </row>
        <row r="267">
          <cell r="A267">
            <v>20161</v>
          </cell>
          <cell r="B267" t="str">
            <v>완강기(걸이)</v>
          </cell>
          <cell r="C267" t="str">
            <v>6층용</v>
          </cell>
          <cell r="D267" t="str">
            <v>EA</v>
          </cell>
          <cell r="E267">
            <v>225000</v>
          </cell>
          <cell r="F267">
            <v>105000</v>
          </cell>
        </row>
        <row r="268">
          <cell r="A268">
            <v>20162</v>
          </cell>
          <cell r="B268" t="str">
            <v>알루미늄밴드</v>
          </cell>
          <cell r="C268" t="str">
            <v>25MM</v>
          </cell>
          <cell r="D268" t="str">
            <v>M</v>
          </cell>
          <cell r="E268">
            <v>3000</v>
          </cell>
          <cell r="F268">
            <v>2600</v>
          </cell>
        </row>
        <row r="269">
          <cell r="A269">
            <v>20163</v>
          </cell>
          <cell r="B269" t="str">
            <v>옥내소화전주펌프</v>
          </cell>
          <cell r="C269" t="str">
            <v>7.5HP/4S/200LPM/52M/50A</v>
          </cell>
          <cell r="D269" t="str">
            <v>대</v>
          </cell>
          <cell r="E269">
            <v>1025700</v>
          </cell>
          <cell r="F269">
            <v>789000</v>
          </cell>
        </row>
        <row r="270">
          <cell r="A270">
            <v>20164</v>
          </cell>
          <cell r="B270" t="str">
            <v>옥내소화전보조펌프</v>
          </cell>
          <cell r="C270" t="str">
            <v>3HP/60LPM/52M/40A</v>
          </cell>
          <cell r="D270" t="str">
            <v>대</v>
          </cell>
          <cell r="E270">
            <v>430300</v>
          </cell>
          <cell r="F270">
            <v>331000</v>
          </cell>
        </row>
        <row r="271">
          <cell r="A271">
            <v>20165</v>
          </cell>
          <cell r="B271" t="str">
            <v>SP주펌프</v>
          </cell>
          <cell r="D271" t="str">
            <v>대</v>
          </cell>
        </row>
        <row r="272">
          <cell r="A272">
            <v>20166</v>
          </cell>
          <cell r="B272" t="str">
            <v>SP보조펌프</v>
          </cell>
          <cell r="D272" t="str">
            <v>대</v>
          </cell>
        </row>
        <row r="273">
          <cell r="A273">
            <v>20167</v>
          </cell>
          <cell r="B273" t="str">
            <v>펌프방진(OSM+BMB)</v>
          </cell>
          <cell r="D273" t="str">
            <v>SET</v>
          </cell>
          <cell r="E273">
            <v>136500</v>
          </cell>
          <cell r="F273">
            <v>105000</v>
          </cell>
        </row>
        <row r="274">
          <cell r="A274">
            <v>20168</v>
          </cell>
          <cell r="B274" t="str">
            <v>소화기받침대</v>
          </cell>
          <cell r="C274" t="str">
            <v>3.3KG</v>
          </cell>
          <cell r="D274" t="str">
            <v>EA</v>
          </cell>
          <cell r="E274">
            <v>5000</v>
          </cell>
          <cell r="F274">
            <v>3000</v>
          </cell>
        </row>
        <row r="275">
          <cell r="A275">
            <v>20169</v>
          </cell>
          <cell r="B275" t="str">
            <v>PIPE HANGER</v>
          </cell>
          <cell r="C275" t="str">
            <v>80A</v>
          </cell>
          <cell r="D275" t="str">
            <v>EA</v>
          </cell>
          <cell r="E275">
            <v>1300</v>
          </cell>
          <cell r="F275">
            <v>1000</v>
          </cell>
        </row>
        <row r="276">
          <cell r="A276">
            <v>20170</v>
          </cell>
          <cell r="B276" t="str">
            <v>PIPE HANGER</v>
          </cell>
          <cell r="C276" t="str">
            <v>65A</v>
          </cell>
          <cell r="D276" t="str">
            <v>EA</v>
          </cell>
          <cell r="E276">
            <v>1040</v>
          </cell>
          <cell r="F276">
            <v>800</v>
          </cell>
        </row>
        <row r="277">
          <cell r="A277">
            <v>20171</v>
          </cell>
          <cell r="B277" t="str">
            <v>PIPE HANGER</v>
          </cell>
          <cell r="C277" t="str">
            <v>50A</v>
          </cell>
          <cell r="D277" t="str">
            <v>EA</v>
          </cell>
          <cell r="E277">
            <v>910</v>
          </cell>
          <cell r="F277">
            <v>700</v>
          </cell>
        </row>
        <row r="278">
          <cell r="A278">
            <v>20172</v>
          </cell>
          <cell r="B278" t="str">
            <v>PIPE HANGER</v>
          </cell>
          <cell r="C278" t="str">
            <v>40A</v>
          </cell>
          <cell r="D278" t="str">
            <v>EA</v>
          </cell>
          <cell r="E278">
            <v>780</v>
          </cell>
          <cell r="F278">
            <v>600</v>
          </cell>
        </row>
        <row r="279">
          <cell r="A279">
            <v>20173</v>
          </cell>
          <cell r="B279" t="str">
            <v>PIPE HANGER</v>
          </cell>
          <cell r="C279" t="str">
            <v>32A</v>
          </cell>
          <cell r="D279" t="str">
            <v>EA</v>
          </cell>
          <cell r="E279">
            <v>650</v>
          </cell>
          <cell r="F279">
            <v>500</v>
          </cell>
        </row>
        <row r="280">
          <cell r="A280">
            <v>20174</v>
          </cell>
          <cell r="B280" t="str">
            <v>PIPE HANGER</v>
          </cell>
          <cell r="C280" t="str">
            <v>25A</v>
          </cell>
          <cell r="D280" t="str">
            <v>EA</v>
          </cell>
          <cell r="E280">
            <v>520</v>
          </cell>
          <cell r="F280">
            <v>400</v>
          </cell>
        </row>
        <row r="281">
          <cell r="A281">
            <v>20175</v>
          </cell>
          <cell r="B281" t="str">
            <v>U볼트/너트</v>
          </cell>
          <cell r="C281" t="str">
            <v>200A</v>
          </cell>
          <cell r="D281" t="str">
            <v>EA</v>
          </cell>
        </row>
        <row r="282">
          <cell r="A282">
            <v>20176</v>
          </cell>
          <cell r="B282" t="str">
            <v>U볼트/너트</v>
          </cell>
          <cell r="C282" t="str">
            <v>150A</v>
          </cell>
          <cell r="D282" t="str">
            <v>EA</v>
          </cell>
        </row>
        <row r="283">
          <cell r="A283">
            <v>20177</v>
          </cell>
          <cell r="B283" t="str">
            <v>U볼트/너트</v>
          </cell>
          <cell r="C283" t="str">
            <v>125A</v>
          </cell>
          <cell r="D283" t="str">
            <v>EA</v>
          </cell>
        </row>
        <row r="284">
          <cell r="A284">
            <v>20178</v>
          </cell>
          <cell r="B284" t="str">
            <v>U볼트/너트</v>
          </cell>
          <cell r="C284" t="str">
            <v>100A</v>
          </cell>
          <cell r="D284" t="str">
            <v>EA</v>
          </cell>
          <cell r="E284">
            <v>367</v>
          </cell>
        </row>
        <row r="285">
          <cell r="A285">
            <v>20179</v>
          </cell>
          <cell r="B285" t="str">
            <v>U볼트/너트</v>
          </cell>
          <cell r="C285" t="str">
            <v>80A</v>
          </cell>
          <cell r="D285" t="str">
            <v>EA</v>
          </cell>
          <cell r="E285">
            <v>258</v>
          </cell>
        </row>
        <row r="286">
          <cell r="A286">
            <v>20180</v>
          </cell>
          <cell r="B286" t="str">
            <v>U볼트/너트</v>
          </cell>
          <cell r="C286" t="str">
            <v>65A</v>
          </cell>
          <cell r="D286" t="str">
            <v>EA</v>
          </cell>
          <cell r="E286">
            <v>165</v>
          </cell>
        </row>
        <row r="287">
          <cell r="A287">
            <v>20181</v>
          </cell>
          <cell r="B287" t="str">
            <v>U볼트/너트</v>
          </cell>
          <cell r="C287" t="str">
            <v>50A</v>
          </cell>
          <cell r="D287" t="str">
            <v>EA</v>
          </cell>
          <cell r="E287">
            <v>139</v>
          </cell>
        </row>
        <row r="288">
          <cell r="A288">
            <v>20182</v>
          </cell>
          <cell r="B288" t="str">
            <v>볼트/너트</v>
          </cell>
          <cell r="C288" t="str">
            <v>M16*65L</v>
          </cell>
          <cell r="D288" t="str">
            <v>EA</v>
          </cell>
          <cell r="E288">
            <v>450</v>
          </cell>
          <cell r="F288">
            <v>190</v>
          </cell>
        </row>
        <row r="289">
          <cell r="A289">
            <v>20183</v>
          </cell>
          <cell r="B289" t="str">
            <v>압력탱크</v>
          </cell>
          <cell r="C289" t="str">
            <v>100L</v>
          </cell>
          <cell r="D289" t="str">
            <v>EA</v>
          </cell>
          <cell r="E289">
            <v>350000</v>
          </cell>
          <cell r="F289">
            <v>190000</v>
          </cell>
        </row>
        <row r="290">
          <cell r="A290">
            <v>20184</v>
          </cell>
          <cell r="B290" t="str">
            <v>CO2소화기</v>
          </cell>
          <cell r="C290" t="str">
            <v>50L/B</v>
          </cell>
          <cell r="D290" t="str">
            <v>EA</v>
          </cell>
          <cell r="E290">
            <v>480000</v>
          </cell>
          <cell r="F290">
            <v>300000</v>
          </cell>
        </row>
        <row r="291">
          <cell r="A291">
            <v>20185</v>
          </cell>
          <cell r="B291" t="str">
            <v>CO2소화기</v>
          </cell>
          <cell r="C291" t="str">
            <v>15L/B</v>
          </cell>
          <cell r="D291" t="str">
            <v>EA</v>
          </cell>
          <cell r="E291">
            <v>210000</v>
          </cell>
          <cell r="F291">
            <v>85000</v>
          </cell>
        </row>
        <row r="292">
          <cell r="A292">
            <v>20186</v>
          </cell>
          <cell r="B292" t="str">
            <v>CO2소화기</v>
          </cell>
          <cell r="C292" t="str">
            <v>10L/B</v>
          </cell>
          <cell r="D292" t="str">
            <v>EA</v>
          </cell>
          <cell r="E292">
            <v>165000</v>
          </cell>
          <cell r="F292">
            <v>75000</v>
          </cell>
        </row>
        <row r="293">
          <cell r="A293">
            <v>20187</v>
          </cell>
          <cell r="B293" t="str">
            <v>CO2소화기</v>
          </cell>
          <cell r="C293" t="str">
            <v>5L/B</v>
          </cell>
          <cell r="D293" t="str">
            <v>EA</v>
          </cell>
        </row>
        <row r="294">
          <cell r="A294">
            <v>20188</v>
          </cell>
          <cell r="B294" t="str">
            <v>하론소화기</v>
          </cell>
          <cell r="C294" t="str">
            <v>68KG</v>
          </cell>
          <cell r="D294" t="str">
            <v>EA</v>
          </cell>
        </row>
        <row r="295">
          <cell r="A295">
            <v>20189</v>
          </cell>
          <cell r="B295" t="str">
            <v>하론소화기</v>
          </cell>
          <cell r="C295" t="str">
            <v>46KG</v>
          </cell>
          <cell r="D295" t="str">
            <v>EA</v>
          </cell>
        </row>
        <row r="296">
          <cell r="A296">
            <v>20190</v>
          </cell>
          <cell r="B296" t="str">
            <v>하론소화기</v>
          </cell>
          <cell r="C296" t="str">
            <v>23KG</v>
          </cell>
          <cell r="D296" t="str">
            <v>EA</v>
          </cell>
        </row>
        <row r="297">
          <cell r="A297">
            <v>20191</v>
          </cell>
          <cell r="B297" t="str">
            <v>하론소화기</v>
          </cell>
          <cell r="C297" t="str">
            <v>6.8KG</v>
          </cell>
          <cell r="D297" t="str">
            <v>EA</v>
          </cell>
        </row>
        <row r="298">
          <cell r="A298">
            <v>20192</v>
          </cell>
          <cell r="B298" t="str">
            <v>하론소화기</v>
          </cell>
          <cell r="C298" t="str">
            <v>4.5KG</v>
          </cell>
          <cell r="D298" t="str">
            <v>EA</v>
          </cell>
        </row>
        <row r="299">
          <cell r="A299">
            <v>20193</v>
          </cell>
          <cell r="B299" t="str">
            <v>하론소화기</v>
          </cell>
          <cell r="C299" t="str">
            <v>3.0KG</v>
          </cell>
          <cell r="D299" t="str">
            <v>EA</v>
          </cell>
          <cell r="E299">
            <v>150000</v>
          </cell>
          <cell r="F299">
            <v>70000</v>
          </cell>
        </row>
        <row r="300">
          <cell r="A300">
            <v>20194</v>
          </cell>
          <cell r="B300" t="str">
            <v>하론소화기</v>
          </cell>
          <cell r="C300" t="str">
            <v>2.0KG</v>
          </cell>
          <cell r="D300" t="str">
            <v>EA</v>
          </cell>
        </row>
        <row r="301">
          <cell r="A301">
            <v>20195</v>
          </cell>
          <cell r="B301" t="str">
            <v>하론소화기</v>
          </cell>
          <cell r="C301" t="str">
            <v>1.0KG</v>
          </cell>
          <cell r="D301" t="str">
            <v>EA</v>
          </cell>
        </row>
        <row r="302">
          <cell r="A302">
            <v>20196</v>
          </cell>
          <cell r="B302" t="str">
            <v>물올림탱크</v>
          </cell>
          <cell r="C302" t="str">
            <v>100L</v>
          </cell>
          <cell r="D302" t="str">
            <v>EA</v>
          </cell>
          <cell r="E302">
            <v>215000</v>
          </cell>
          <cell r="F302">
            <v>85000</v>
          </cell>
        </row>
        <row r="303">
          <cell r="A303">
            <v>20197</v>
          </cell>
          <cell r="B303" t="str">
            <v>살수헤드</v>
          </cell>
          <cell r="C303" t="str">
            <v>15A</v>
          </cell>
          <cell r="D303" t="str">
            <v>EA</v>
          </cell>
          <cell r="E303">
            <v>7000</v>
          </cell>
          <cell r="F303">
            <v>4000</v>
          </cell>
        </row>
        <row r="304">
          <cell r="A304">
            <v>20198</v>
          </cell>
          <cell r="B304" t="str">
            <v>살수헤드</v>
          </cell>
          <cell r="C304" t="str">
            <v>20A</v>
          </cell>
          <cell r="D304" t="str">
            <v>EA</v>
          </cell>
          <cell r="E304">
            <v>9000</v>
          </cell>
          <cell r="F304">
            <v>4500</v>
          </cell>
        </row>
        <row r="305">
          <cell r="A305">
            <v>20199</v>
          </cell>
          <cell r="B305" t="str">
            <v>앵글</v>
          </cell>
          <cell r="C305" t="str">
            <v>40MM*5T</v>
          </cell>
          <cell r="D305" t="str">
            <v>M</v>
          </cell>
          <cell r="E305">
            <v>1419.6</v>
          </cell>
          <cell r="F305">
            <v>1092</v>
          </cell>
        </row>
        <row r="306">
          <cell r="A306">
            <v>20200</v>
          </cell>
          <cell r="B306" t="str">
            <v>셋트앙카</v>
          </cell>
          <cell r="C306" t="str">
            <v>3/8"</v>
          </cell>
          <cell r="D306" t="str">
            <v>EA</v>
          </cell>
          <cell r="E306">
            <v>117</v>
          </cell>
          <cell r="F306">
            <v>90</v>
          </cell>
        </row>
        <row r="307">
          <cell r="A307">
            <v>20201</v>
          </cell>
          <cell r="B307" t="str">
            <v>전산볼트</v>
          </cell>
          <cell r="C307" t="str">
            <v>1M</v>
          </cell>
          <cell r="D307" t="str">
            <v>EA</v>
          </cell>
          <cell r="E307">
            <v>1300</v>
          </cell>
          <cell r="F307">
            <v>1000</v>
          </cell>
        </row>
        <row r="308">
          <cell r="A308">
            <v>20202</v>
          </cell>
          <cell r="B308" t="str">
            <v>보온테이프</v>
          </cell>
          <cell r="C308" t="str">
            <v>적색</v>
          </cell>
          <cell r="D308" t="str">
            <v>EA</v>
          </cell>
          <cell r="E308">
            <v>700</v>
          </cell>
        </row>
        <row r="309">
          <cell r="A309">
            <v>20203</v>
          </cell>
          <cell r="B309" t="str">
            <v>방열복, 공기호흡기</v>
          </cell>
          <cell r="C309" t="str">
            <v>SAS500/#UPS-84</v>
          </cell>
          <cell r="D309" t="str">
            <v>SET</v>
          </cell>
          <cell r="E309">
            <v>2707000</v>
          </cell>
          <cell r="F309">
            <v>2151000</v>
          </cell>
        </row>
        <row r="310">
          <cell r="A310">
            <v>20204</v>
          </cell>
          <cell r="B310" t="str">
            <v>후드밸브</v>
          </cell>
          <cell r="C310" t="str">
            <v>150A</v>
          </cell>
          <cell r="D310" t="str">
            <v>EA</v>
          </cell>
          <cell r="E310">
            <v>73943.999999999985</v>
          </cell>
          <cell r="F310">
            <v>56879.999999999993</v>
          </cell>
          <cell r="G310">
            <v>62568</v>
          </cell>
        </row>
        <row r="311">
          <cell r="A311">
            <v>20205</v>
          </cell>
          <cell r="B311" t="str">
            <v>후드밸브</v>
          </cell>
          <cell r="C311" t="str">
            <v>125A</v>
          </cell>
          <cell r="D311" t="str">
            <v>EA</v>
          </cell>
          <cell r="E311">
            <v>63647.999999999993</v>
          </cell>
          <cell r="F311">
            <v>48959.999999999993</v>
          </cell>
          <cell r="G311">
            <v>53856</v>
          </cell>
        </row>
        <row r="312">
          <cell r="A312">
            <v>20206</v>
          </cell>
          <cell r="B312" t="str">
            <v>후드밸브</v>
          </cell>
          <cell r="C312" t="str">
            <v>100A</v>
          </cell>
          <cell r="D312" t="str">
            <v>EA</v>
          </cell>
          <cell r="E312">
            <v>38375.999999999993</v>
          </cell>
          <cell r="F312">
            <v>29519.999999999996</v>
          </cell>
          <cell r="G312">
            <v>32472</v>
          </cell>
        </row>
        <row r="313">
          <cell r="A313">
            <v>20207</v>
          </cell>
          <cell r="B313" t="str">
            <v>후드밸브</v>
          </cell>
          <cell r="C313" t="str">
            <v>80A</v>
          </cell>
          <cell r="D313" t="str">
            <v>EA</v>
          </cell>
          <cell r="E313">
            <v>35567.999999999993</v>
          </cell>
          <cell r="F313">
            <v>27359.999999999996</v>
          </cell>
          <cell r="G313">
            <v>30096</v>
          </cell>
        </row>
        <row r="314">
          <cell r="A314">
            <v>20208</v>
          </cell>
          <cell r="B314" t="str">
            <v>후드밸브</v>
          </cell>
          <cell r="C314" t="str">
            <v>65A</v>
          </cell>
          <cell r="D314" t="str">
            <v>EA</v>
          </cell>
          <cell r="E314">
            <v>30887.999999999996</v>
          </cell>
          <cell r="F314">
            <v>23759.999999999996</v>
          </cell>
          <cell r="G314">
            <v>26136</v>
          </cell>
        </row>
        <row r="315">
          <cell r="A315">
            <v>20209</v>
          </cell>
          <cell r="B315" t="str">
            <v>후드밸브</v>
          </cell>
          <cell r="C315" t="str">
            <v>50A</v>
          </cell>
          <cell r="D315" t="str">
            <v>EA</v>
          </cell>
          <cell r="E315">
            <v>27133.363636363632</v>
          </cell>
          <cell r="F315">
            <v>20871.81818181818</v>
          </cell>
          <cell r="G315">
            <v>22959</v>
          </cell>
        </row>
        <row r="316">
          <cell r="A316">
            <v>20210</v>
          </cell>
          <cell r="B316" t="str">
            <v>02.노무비</v>
          </cell>
        </row>
        <row r="317">
          <cell r="A317">
            <v>20211</v>
          </cell>
          <cell r="B317" t="str">
            <v>노무비</v>
          </cell>
          <cell r="C317" t="str">
            <v>배관공</v>
          </cell>
          <cell r="D317" t="str">
            <v>인</v>
          </cell>
          <cell r="E317">
            <v>51272</v>
          </cell>
        </row>
        <row r="318">
          <cell r="A318">
            <v>20212</v>
          </cell>
          <cell r="B318" t="str">
            <v>노무비</v>
          </cell>
          <cell r="C318" t="str">
            <v>용접공</v>
          </cell>
          <cell r="D318" t="str">
            <v>인</v>
          </cell>
          <cell r="E318">
            <v>58758</v>
          </cell>
        </row>
        <row r="319">
          <cell r="A319">
            <v>20213</v>
          </cell>
          <cell r="B319" t="str">
            <v>노무비</v>
          </cell>
          <cell r="C319" t="str">
            <v>기계설치공</v>
          </cell>
          <cell r="D319" t="str">
            <v>인</v>
          </cell>
          <cell r="E319">
            <v>54111</v>
          </cell>
        </row>
        <row r="320">
          <cell r="A320">
            <v>20214</v>
          </cell>
          <cell r="B320" t="str">
            <v>노무비</v>
          </cell>
          <cell r="C320" t="str">
            <v>보온공</v>
          </cell>
          <cell r="D320" t="str">
            <v>인</v>
          </cell>
          <cell r="E320">
            <v>52961</v>
          </cell>
        </row>
        <row r="321">
          <cell r="A321">
            <v>20215</v>
          </cell>
          <cell r="B321" t="str">
            <v>노무비</v>
          </cell>
          <cell r="C321" t="str">
            <v>보통인부</v>
          </cell>
          <cell r="D321" t="str">
            <v>인</v>
          </cell>
          <cell r="E321">
            <v>37483</v>
          </cell>
        </row>
        <row r="322">
          <cell r="A322">
            <v>20216</v>
          </cell>
          <cell r="B322" t="str">
            <v>공구손료</v>
          </cell>
          <cell r="C322" t="str">
            <v>노무비의3%</v>
          </cell>
          <cell r="D322" t="str">
            <v>식</v>
          </cell>
        </row>
        <row r="323">
          <cell r="A323">
            <v>20217</v>
          </cell>
          <cell r="B323" t="str">
            <v>객석유도등</v>
          </cell>
          <cell r="C323" t="str">
            <v>DC24V</v>
          </cell>
          <cell r="D323" t="str">
            <v>EA</v>
          </cell>
          <cell r="E323">
            <v>35000</v>
          </cell>
          <cell r="F323">
            <v>25000</v>
          </cell>
        </row>
        <row r="324">
          <cell r="A324">
            <v>20218</v>
          </cell>
        </row>
        <row r="325">
          <cell r="A325">
            <v>20219</v>
          </cell>
        </row>
        <row r="326">
          <cell r="A326">
            <v>20220</v>
          </cell>
        </row>
        <row r="327">
          <cell r="A327">
            <v>20221</v>
          </cell>
        </row>
        <row r="328">
          <cell r="A328">
            <v>20222</v>
          </cell>
        </row>
        <row r="329">
          <cell r="A329">
            <v>20223</v>
          </cell>
        </row>
        <row r="330">
          <cell r="A330">
            <v>20224</v>
          </cell>
        </row>
        <row r="331">
          <cell r="A331">
            <v>20225</v>
          </cell>
        </row>
        <row r="332">
          <cell r="A332">
            <v>20226</v>
          </cell>
        </row>
        <row r="333">
          <cell r="A333">
            <v>20227</v>
          </cell>
        </row>
        <row r="334">
          <cell r="A334">
            <v>20228</v>
          </cell>
        </row>
        <row r="335">
          <cell r="A335">
            <v>20229</v>
          </cell>
        </row>
        <row r="336">
          <cell r="A336">
            <v>20230</v>
          </cell>
        </row>
        <row r="337">
          <cell r="A337">
            <v>20231</v>
          </cell>
        </row>
        <row r="338">
          <cell r="A338">
            <v>20232</v>
          </cell>
        </row>
        <row r="339">
          <cell r="A339">
            <v>20233</v>
          </cell>
        </row>
        <row r="340">
          <cell r="A340">
            <v>20234</v>
          </cell>
        </row>
        <row r="341">
          <cell r="A341">
            <v>20235</v>
          </cell>
        </row>
        <row r="342">
          <cell r="A342">
            <v>20236</v>
          </cell>
        </row>
        <row r="343">
          <cell r="A343">
            <v>20237</v>
          </cell>
          <cell r="F34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VXXXXX"/>
      <sheetName val="팽성원가계산서"/>
      <sheetName val="집계표"/>
      <sheetName val="기자재비"/>
      <sheetName val="설치비"/>
      <sheetName val="대당설치비"/>
      <sheetName val="배관공사비"/>
      <sheetName val="일위대가"/>
      <sheetName val="팽성내역-도급"/>
    </sheetNames>
    <definedNames>
      <definedName name="단중입력"/>
      <definedName name="프로그램.메인_메뉴호출"/>
    </defined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기자재비"/>
      <sheetName val="내역8"/>
      <sheetName val="2공구산출내역"/>
      <sheetName val="전선 및 전선관"/>
      <sheetName val="물가자료"/>
      <sheetName val="1단계"/>
      <sheetName val="INPUT"/>
      <sheetName val="ilch"/>
      <sheetName val="밸브설치"/>
      <sheetName val="도로구조공사비"/>
      <sheetName val="도로토공공사비"/>
      <sheetName val="여수토공사비"/>
      <sheetName val="1.설계기준"/>
      <sheetName val="구리토평1전기"/>
      <sheetName val="노임"/>
      <sheetName val="설계내역일위"/>
      <sheetName val="견적서"/>
      <sheetName val="노임(1차)"/>
      <sheetName val="일위대가"/>
      <sheetName val="WORK"/>
      <sheetName val="Sheet15"/>
      <sheetName val="A-4"/>
      <sheetName val="기둥(원형)"/>
      <sheetName val="주공 갑지"/>
      <sheetName val="차액보증"/>
      <sheetName val="단가산출서"/>
      <sheetName val="데리네이타현황"/>
      <sheetName val="D-3503"/>
      <sheetName val="내역서 "/>
      <sheetName val="설계예시"/>
      <sheetName val="#REF"/>
      <sheetName val="70%"/>
      <sheetName val="용산1(해보)"/>
      <sheetName val="원가계산서"/>
      <sheetName val="일위대가목록"/>
      <sheetName val="총 원가계산"/>
      <sheetName val="설비"/>
      <sheetName val="CT "/>
      <sheetName val="단가"/>
      <sheetName val="시설물일위"/>
      <sheetName val="SHEET1"/>
      <sheetName val="Y-WORK"/>
      <sheetName val="TABLE"/>
      <sheetName val="3BL공동구 수량"/>
      <sheetName val="맨홀수량산출"/>
      <sheetName val="비교표"/>
      <sheetName val="기초단가"/>
      <sheetName val="DATA"/>
      <sheetName val="데이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정보-총원가(TO)"/>
      <sheetName val="토목-원가 (96.9)"/>
      <sheetName val="토목-원가(97.2) "/>
      <sheetName val="토목-원가(97.8)"/>
      <sheetName val="토목-총괄(공정별)"/>
      <sheetName val="토목-총원가"/>
      <sheetName val="토목-물가"/>
    </sheetNames>
    <sheetDataSet>
      <sheetData sheetId="0"/>
      <sheetData sheetId="1"/>
      <sheetData sheetId="2"/>
      <sheetData sheetId="3"/>
      <sheetData sheetId="4"/>
      <sheetData sheetId="5"/>
      <sheetData sheetId="6"/>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목차 "/>
      <sheetName val="결과"/>
      <sheetName val="청총괄"/>
      <sheetName val="재료비&lt;표1&gt;"/>
      <sheetName val="재료비&lt;표2&gt;"/>
      <sheetName val="재료비&lt;표3&gt;"/>
      <sheetName val="청기본"/>
      <sheetName val="청수당"/>
      <sheetName val="청상여"/>
      <sheetName val="청퇴직"/>
      <sheetName val="인건비"/>
      <sheetName val="청경비"/>
      <sheetName val="청감가"/>
      <sheetName val="청복리"/>
      <sheetName val="청보험"/>
      <sheetName val="청외주"/>
      <sheetName val="N賃率-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단가표 (2)"/>
      <sheetName val="견적서표지 (2)"/>
      <sheetName val="견적서갑지 (2)"/>
      <sheetName val="공사비총괄표 (3)"/>
      <sheetName val="A동소화 (2)"/>
      <sheetName val="A동자탐 (2)"/>
      <sheetName val="단가표"/>
      <sheetName val="견적서표지"/>
      <sheetName val="견적서갑지"/>
      <sheetName val="공사비총괄표 (2)"/>
      <sheetName val="A동소화"/>
      <sheetName val="A동자탐"/>
      <sheetName val="B동소화"/>
      <sheetName val="B동자탐 "/>
    </sheetNames>
    <sheetDataSet>
      <sheetData sheetId="0" refreshError="1">
        <row r="2">
          <cell r="A2" t="str">
            <v>코드번호</v>
          </cell>
          <cell r="B2" t="str">
            <v>품명</v>
          </cell>
          <cell r="C2" t="str">
            <v>규격</v>
          </cell>
          <cell r="D2" t="str">
            <v>단위</v>
          </cell>
          <cell r="E2" t="str">
            <v>견적단가</v>
          </cell>
          <cell r="F2" t="str">
            <v>실행가</v>
          </cell>
          <cell r="G2" t="str">
            <v>구매가(VAT포함)</v>
          </cell>
        </row>
        <row r="3">
          <cell r="A3">
            <v>10001</v>
          </cell>
          <cell r="B3" t="str">
            <v>화재수신기</v>
          </cell>
          <cell r="C3" t="str">
            <v>P-1-25CCT</v>
          </cell>
          <cell r="D3" t="str">
            <v>면</v>
          </cell>
        </row>
        <row r="4">
          <cell r="A4">
            <v>10002</v>
          </cell>
          <cell r="B4" t="str">
            <v>화재수신기</v>
          </cell>
          <cell r="C4" t="str">
            <v>P-1-20CCT</v>
          </cell>
          <cell r="D4" t="str">
            <v>면</v>
          </cell>
          <cell r="E4">
            <v>550000</v>
          </cell>
          <cell r="F4">
            <v>170000</v>
          </cell>
        </row>
        <row r="5">
          <cell r="A5">
            <v>10003</v>
          </cell>
          <cell r="B5" t="str">
            <v>화재수신기</v>
          </cell>
          <cell r="C5" t="str">
            <v>P-1-15CCT</v>
          </cell>
          <cell r="D5" t="str">
            <v>면</v>
          </cell>
          <cell r="E5">
            <v>480000</v>
          </cell>
          <cell r="F5">
            <v>150000</v>
          </cell>
        </row>
        <row r="6">
          <cell r="A6">
            <v>10004</v>
          </cell>
          <cell r="B6" t="str">
            <v>화재수신기</v>
          </cell>
          <cell r="C6" t="str">
            <v>P-1-10CCT</v>
          </cell>
          <cell r="D6" t="str">
            <v>면</v>
          </cell>
          <cell r="E6">
            <v>380000</v>
          </cell>
          <cell r="F6">
            <v>130000</v>
          </cell>
        </row>
        <row r="7">
          <cell r="A7">
            <v>10005</v>
          </cell>
          <cell r="B7" t="str">
            <v>화재수신기</v>
          </cell>
          <cell r="C7" t="str">
            <v>P-1-5CCT</v>
          </cell>
          <cell r="D7" t="str">
            <v>면</v>
          </cell>
          <cell r="E7">
            <v>240000</v>
          </cell>
          <cell r="F7">
            <v>90000</v>
          </cell>
        </row>
        <row r="8">
          <cell r="A8">
            <v>10006</v>
          </cell>
          <cell r="B8" t="str">
            <v>화재수신기</v>
          </cell>
          <cell r="C8" t="str">
            <v>복합형/4</v>
          </cell>
          <cell r="D8" t="str">
            <v>면</v>
          </cell>
          <cell r="E8">
            <v>900000</v>
          </cell>
          <cell r="F8">
            <v>600000</v>
          </cell>
        </row>
        <row r="9">
          <cell r="A9">
            <v>10007</v>
          </cell>
          <cell r="B9" t="str">
            <v>화재수신기</v>
          </cell>
          <cell r="C9" t="str">
            <v>복합형/2</v>
          </cell>
          <cell r="D9" t="str">
            <v>면</v>
          </cell>
          <cell r="E9">
            <v>550000</v>
          </cell>
          <cell r="F9">
            <v>450000</v>
          </cell>
        </row>
        <row r="10">
          <cell r="A10">
            <v>10008</v>
          </cell>
          <cell r="B10" t="str">
            <v>경종</v>
          </cell>
          <cell r="C10" t="str">
            <v>DC 24V</v>
          </cell>
          <cell r="D10" t="str">
            <v>EA</v>
          </cell>
          <cell r="E10">
            <v>5500</v>
          </cell>
          <cell r="F10">
            <v>3600</v>
          </cell>
        </row>
        <row r="11">
          <cell r="A11">
            <v>10009</v>
          </cell>
          <cell r="B11" t="str">
            <v>표시등</v>
          </cell>
          <cell r="C11" t="str">
            <v>DC 24V/L.E.D</v>
          </cell>
          <cell r="D11" t="str">
            <v>EA</v>
          </cell>
          <cell r="E11">
            <v>2000</v>
          </cell>
          <cell r="F11">
            <v>900</v>
          </cell>
        </row>
        <row r="12">
          <cell r="A12">
            <v>10010</v>
          </cell>
          <cell r="B12" t="str">
            <v>발신기</v>
          </cell>
          <cell r="C12" t="str">
            <v>P-1급</v>
          </cell>
          <cell r="D12" t="str">
            <v>EA</v>
          </cell>
          <cell r="E12">
            <v>5000</v>
          </cell>
          <cell r="F12">
            <v>2900</v>
          </cell>
        </row>
        <row r="13">
          <cell r="A13">
            <v>10011</v>
          </cell>
          <cell r="B13" t="str">
            <v>기동램프</v>
          </cell>
          <cell r="C13" t="str">
            <v>AC 220V</v>
          </cell>
          <cell r="D13" t="str">
            <v>EA</v>
          </cell>
          <cell r="E13">
            <v>2300</v>
          </cell>
          <cell r="F13">
            <v>1400</v>
          </cell>
        </row>
        <row r="14">
          <cell r="A14">
            <v>10012</v>
          </cell>
          <cell r="B14" t="str">
            <v>차동식감지기</v>
          </cell>
          <cell r="C14" t="str">
            <v>스포트형</v>
          </cell>
          <cell r="D14" t="str">
            <v>EA</v>
          </cell>
          <cell r="E14">
            <v>5000</v>
          </cell>
          <cell r="F14">
            <v>2800</v>
          </cell>
        </row>
        <row r="15">
          <cell r="A15">
            <v>10013</v>
          </cell>
          <cell r="B15" t="str">
            <v>정온식감지기</v>
          </cell>
          <cell r="C15" t="str">
            <v>스포트형</v>
          </cell>
          <cell r="D15" t="str">
            <v>EA</v>
          </cell>
          <cell r="E15">
            <v>5000</v>
          </cell>
          <cell r="F15">
            <v>2500</v>
          </cell>
        </row>
        <row r="16">
          <cell r="A16">
            <v>10014</v>
          </cell>
          <cell r="B16" t="str">
            <v>연기식감지기</v>
          </cell>
          <cell r="C16" t="str">
            <v>광전식</v>
          </cell>
          <cell r="D16" t="str">
            <v>EA</v>
          </cell>
          <cell r="E16">
            <v>20000</v>
          </cell>
          <cell r="F16">
            <v>9800</v>
          </cell>
        </row>
        <row r="17">
          <cell r="A17">
            <v>10015</v>
          </cell>
          <cell r="B17" t="str">
            <v>통로유도표지</v>
          </cell>
          <cell r="C17" t="str">
            <v>축광</v>
          </cell>
          <cell r="D17" t="str">
            <v>EA</v>
          </cell>
          <cell r="E17">
            <v>4500</v>
          </cell>
          <cell r="F17">
            <v>2500</v>
          </cell>
        </row>
        <row r="18">
          <cell r="A18">
            <v>10016</v>
          </cell>
          <cell r="B18" t="str">
            <v>통로유도등</v>
          </cell>
          <cell r="C18" t="str">
            <v>매입형</v>
          </cell>
          <cell r="D18" t="str">
            <v>EA</v>
          </cell>
          <cell r="E18">
            <v>43000</v>
          </cell>
          <cell r="F18">
            <v>16000</v>
          </cell>
        </row>
        <row r="19">
          <cell r="A19">
            <v>10017</v>
          </cell>
          <cell r="B19" t="str">
            <v>통로유도등</v>
          </cell>
          <cell r="C19" t="str">
            <v>돌출형</v>
          </cell>
          <cell r="D19" t="str">
            <v>EA</v>
          </cell>
          <cell r="E19">
            <v>37000</v>
          </cell>
          <cell r="F19">
            <v>16000</v>
          </cell>
        </row>
        <row r="20">
          <cell r="A20">
            <v>10018</v>
          </cell>
          <cell r="B20" t="str">
            <v>피난구유도표지</v>
          </cell>
          <cell r="C20" t="str">
            <v>축광</v>
          </cell>
          <cell r="D20" t="str">
            <v>EA</v>
          </cell>
          <cell r="E20">
            <v>4000</v>
          </cell>
          <cell r="F20">
            <v>3000</v>
          </cell>
        </row>
        <row r="21">
          <cell r="A21">
            <v>10019</v>
          </cell>
          <cell r="B21" t="str">
            <v>피난구유도등</v>
          </cell>
          <cell r="C21" t="str">
            <v>10W</v>
          </cell>
          <cell r="D21" t="str">
            <v>EA</v>
          </cell>
          <cell r="E21">
            <v>28000</v>
          </cell>
          <cell r="F21">
            <v>14000</v>
          </cell>
        </row>
        <row r="22">
          <cell r="A22">
            <v>10020</v>
          </cell>
          <cell r="B22" t="str">
            <v>피난구유도등</v>
          </cell>
          <cell r="C22" t="str">
            <v>20W</v>
          </cell>
          <cell r="D22" t="str">
            <v>EA</v>
          </cell>
          <cell r="E22">
            <v>45000</v>
          </cell>
          <cell r="F22">
            <v>20000</v>
          </cell>
        </row>
        <row r="23">
          <cell r="A23">
            <v>10021</v>
          </cell>
          <cell r="B23" t="str">
            <v>피난구유도등</v>
          </cell>
          <cell r="C23" t="str">
            <v>40W</v>
          </cell>
          <cell r="D23" t="str">
            <v>EA</v>
          </cell>
          <cell r="E23">
            <v>110000</v>
          </cell>
          <cell r="F23">
            <v>85000</v>
          </cell>
        </row>
        <row r="24">
          <cell r="A24">
            <v>10022</v>
          </cell>
          <cell r="B24" t="str">
            <v>비상조명등</v>
          </cell>
          <cell r="C24" t="str">
            <v>AC 220V</v>
          </cell>
          <cell r="D24" t="str">
            <v>EA</v>
          </cell>
          <cell r="E24">
            <v>78000</v>
          </cell>
          <cell r="F24">
            <v>50000</v>
          </cell>
        </row>
        <row r="25">
          <cell r="A25">
            <v>10023</v>
          </cell>
          <cell r="B25" t="str">
            <v>AMP</v>
          </cell>
          <cell r="C25" t="str">
            <v>50W</v>
          </cell>
          <cell r="D25" t="str">
            <v>면</v>
          </cell>
          <cell r="E25">
            <v>450000</v>
          </cell>
        </row>
        <row r="26">
          <cell r="A26">
            <v>10024</v>
          </cell>
          <cell r="B26" t="str">
            <v>스피커</v>
          </cell>
          <cell r="C26" t="str">
            <v>세대1W</v>
          </cell>
          <cell r="D26" t="str">
            <v>EA</v>
          </cell>
          <cell r="E26">
            <v>5000</v>
          </cell>
          <cell r="F26">
            <v>3800</v>
          </cell>
        </row>
        <row r="27">
          <cell r="A27">
            <v>10025</v>
          </cell>
          <cell r="B27" t="str">
            <v>스피커</v>
          </cell>
          <cell r="C27" t="str">
            <v>3W</v>
          </cell>
          <cell r="D27" t="str">
            <v>EA</v>
          </cell>
          <cell r="E27">
            <v>20000</v>
          </cell>
          <cell r="F27">
            <v>9500</v>
          </cell>
        </row>
        <row r="28">
          <cell r="A28">
            <v>10026</v>
          </cell>
          <cell r="B28" t="str">
            <v>소화전세트</v>
          </cell>
          <cell r="C28" t="str">
            <v>경,표,발,기동램프</v>
          </cell>
          <cell r="D28" t="str">
            <v>SET</v>
          </cell>
          <cell r="E28">
            <v>14600</v>
          </cell>
          <cell r="F28">
            <v>8800</v>
          </cell>
        </row>
        <row r="29">
          <cell r="A29">
            <v>10027</v>
          </cell>
          <cell r="B29" t="str">
            <v>속보함세트</v>
          </cell>
          <cell r="C29" t="str">
            <v>경,표,발신기</v>
          </cell>
          <cell r="D29" t="str">
            <v>SET</v>
          </cell>
          <cell r="E29">
            <v>56600</v>
          </cell>
          <cell r="F29">
            <v>38400</v>
          </cell>
        </row>
        <row r="30">
          <cell r="A30">
            <v>10028</v>
          </cell>
          <cell r="B30" t="str">
            <v>속보내함</v>
          </cell>
          <cell r="C30" t="str">
            <v>200*600</v>
          </cell>
          <cell r="D30" t="str">
            <v>EA</v>
          </cell>
          <cell r="E30">
            <v>12000</v>
          </cell>
          <cell r="F30">
            <v>6000</v>
          </cell>
        </row>
        <row r="31">
          <cell r="A31">
            <v>10029</v>
          </cell>
          <cell r="B31" t="str">
            <v>속보함커버</v>
          </cell>
          <cell r="C31" t="str">
            <v>SUS</v>
          </cell>
          <cell r="D31" t="str">
            <v>EA</v>
          </cell>
          <cell r="E31">
            <v>32300</v>
          </cell>
          <cell r="F31">
            <v>19000</v>
          </cell>
        </row>
        <row r="32">
          <cell r="A32">
            <v>10030</v>
          </cell>
          <cell r="B32" t="str">
            <v>속노함노출</v>
          </cell>
          <cell r="C32" t="str">
            <v>STEEL</v>
          </cell>
          <cell r="D32" t="str">
            <v>EA</v>
          </cell>
          <cell r="E32">
            <v>9000</v>
          </cell>
          <cell r="F32">
            <v>4500</v>
          </cell>
        </row>
        <row r="33">
          <cell r="A33">
            <v>10031</v>
          </cell>
          <cell r="B33" t="str">
            <v>속노함노출</v>
          </cell>
          <cell r="C33" t="str">
            <v>SUS</v>
          </cell>
          <cell r="D33" t="str">
            <v>EA</v>
          </cell>
          <cell r="E33">
            <v>45000</v>
          </cell>
          <cell r="F33">
            <v>25000</v>
          </cell>
        </row>
        <row r="34">
          <cell r="A34">
            <v>10032</v>
          </cell>
          <cell r="B34" t="str">
            <v>중계기</v>
          </cell>
          <cell r="C34" t="str">
            <v>HI-MUX2/2/2</v>
          </cell>
          <cell r="D34" t="str">
            <v>EA</v>
          </cell>
          <cell r="E34">
            <v>120000</v>
          </cell>
          <cell r="F34">
            <v>55000</v>
          </cell>
        </row>
        <row r="35">
          <cell r="A35">
            <v>10033</v>
          </cell>
          <cell r="B35" t="str">
            <v>비상콘센트</v>
          </cell>
          <cell r="C35" t="str">
            <v>소화전내장형</v>
          </cell>
          <cell r="D35" t="str">
            <v>EA</v>
          </cell>
          <cell r="E35">
            <v>65000</v>
          </cell>
          <cell r="F35">
            <v>45000</v>
          </cell>
        </row>
        <row r="36">
          <cell r="A36">
            <v>10034</v>
          </cell>
          <cell r="B36" t="str">
            <v>전자싸이렌</v>
          </cell>
          <cell r="C36" t="str">
            <v>DC 24V</v>
          </cell>
          <cell r="D36" t="str">
            <v>EA</v>
          </cell>
          <cell r="E36">
            <v>25000</v>
          </cell>
          <cell r="F36">
            <v>11000</v>
          </cell>
        </row>
        <row r="37">
          <cell r="A37">
            <v>10035</v>
          </cell>
          <cell r="B37" t="str">
            <v>S.V.P</v>
          </cell>
          <cell r="C37" t="str">
            <v>DC 24V</v>
          </cell>
          <cell r="D37" t="str">
            <v>면</v>
          </cell>
          <cell r="E37">
            <v>62000</v>
          </cell>
          <cell r="F37">
            <v>25000</v>
          </cell>
        </row>
        <row r="38">
          <cell r="A38">
            <v>10036</v>
          </cell>
          <cell r="B38" t="str">
            <v>저수위경보</v>
          </cell>
          <cell r="C38" t="str">
            <v>DC 24V</v>
          </cell>
          <cell r="D38" t="str">
            <v>EA</v>
          </cell>
          <cell r="E38">
            <v>35000</v>
          </cell>
          <cell r="F38">
            <v>18000</v>
          </cell>
        </row>
        <row r="39">
          <cell r="A39">
            <v>10037</v>
          </cell>
          <cell r="B39" t="str">
            <v>TAMPER SWITCH</v>
          </cell>
          <cell r="C39" t="str">
            <v>DC 24V</v>
          </cell>
          <cell r="D39" t="str">
            <v>EA</v>
          </cell>
          <cell r="E39">
            <v>5000</v>
          </cell>
        </row>
        <row r="40">
          <cell r="A40">
            <v>10038</v>
          </cell>
          <cell r="B40" t="str">
            <v>MCC P/L</v>
          </cell>
          <cell r="C40" t="str">
            <v>AC 380V</v>
          </cell>
          <cell r="D40" t="str">
            <v>면</v>
          </cell>
          <cell r="E40">
            <v>750000</v>
          </cell>
          <cell r="F40">
            <v>700000</v>
          </cell>
        </row>
        <row r="41">
          <cell r="A41">
            <v>10039</v>
          </cell>
          <cell r="B41" t="str">
            <v>전선관</v>
          </cell>
          <cell r="C41" t="str">
            <v>HI-LEX16C</v>
          </cell>
          <cell r="D41" t="str">
            <v>M</v>
          </cell>
          <cell r="E41">
            <v>180</v>
          </cell>
          <cell r="F41">
            <v>110</v>
          </cell>
        </row>
        <row r="42">
          <cell r="A42">
            <v>10040</v>
          </cell>
          <cell r="B42" t="str">
            <v>전선관</v>
          </cell>
          <cell r="C42" t="str">
            <v>HI-LEX22C</v>
          </cell>
          <cell r="D42" t="str">
            <v>M</v>
          </cell>
          <cell r="E42">
            <v>216</v>
          </cell>
          <cell r="F42">
            <v>150</v>
          </cell>
        </row>
        <row r="43">
          <cell r="A43">
            <v>10041</v>
          </cell>
          <cell r="B43" t="str">
            <v>전선관</v>
          </cell>
          <cell r="C43" t="str">
            <v>HI-LEX28C</v>
          </cell>
          <cell r="D43" t="str">
            <v>M</v>
          </cell>
          <cell r="E43">
            <v>315</v>
          </cell>
          <cell r="F43">
            <v>200</v>
          </cell>
        </row>
        <row r="44">
          <cell r="A44">
            <v>10042</v>
          </cell>
          <cell r="B44" t="str">
            <v>전선관</v>
          </cell>
          <cell r="C44" t="str">
            <v>HI-16C</v>
          </cell>
          <cell r="D44" t="str">
            <v>M</v>
          </cell>
          <cell r="E44">
            <v>390</v>
          </cell>
          <cell r="F44">
            <v>365</v>
          </cell>
        </row>
        <row r="45">
          <cell r="A45">
            <v>10043</v>
          </cell>
          <cell r="B45" t="str">
            <v>전선관</v>
          </cell>
          <cell r="C45" t="str">
            <v>HI-22C</v>
          </cell>
          <cell r="D45" t="str">
            <v>M</v>
          </cell>
          <cell r="E45">
            <v>430</v>
          </cell>
          <cell r="F45">
            <v>410</v>
          </cell>
        </row>
        <row r="46">
          <cell r="A46">
            <v>10044</v>
          </cell>
          <cell r="B46" t="str">
            <v>전선관</v>
          </cell>
          <cell r="C46" t="str">
            <v>HI-28C</v>
          </cell>
          <cell r="D46" t="str">
            <v>M</v>
          </cell>
          <cell r="E46">
            <v>750</v>
          </cell>
          <cell r="F46">
            <v>720</v>
          </cell>
        </row>
        <row r="47">
          <cell r="A47">
            <v>10045</v>
          </cell>
          <cell r="B47" t="str">
            <v>전선관</v>
          </cell>
          <cell r="C47" t="str">
            <v>HI-36C</v>
          </cell>
          <cell r="D47" t="str">
            <v>M</v>
          </cell>
          <cell r="E47">
            <v>1350</v>
          </cell>
          <cell r="F47">
            <v>1200</v>
          </cell>
        </row>
        <row r="48">
          <cell r="A48">
            <v>10046</v>
          </cell>
          <cell r="B48" t="str">
            <v>전선관</v>
          </cell>
          <cell r="C48" t="str">
            <v>ST-16C</v>
          </cell>
          <cell r="D48" t="str">
            <v>M</v>
          </cell>
          <cell r="E48">
            <v>1230</v>
          </cell>
          <cell r="F48">
            <v>1160</v>
          </cell>
        </row>
        <row r="49">
          <cell r="A49">
            <v>10047</v>
          </cell>
          <cell r="B49" t="str">
            <v>전선관</v>
          </cell>
          <cell r="C49" t="str">
            <v>ST-22C</v>
          </cell>
          <cell r="D49" t="str">
            <v>M</v>
          </cell>
          <cell r="E49">
            <v>1620</v>
          </cell>
          <cell r="F49">
            <v>1480</v>
          </cell>
        </row>
        <row r="50">
          <cell r="A50">
            <v>10048</v>
          </cell>
          <cell r="B50" t="str">
            <v>전선관</v>
          </cell>
          <cell r="C50" t="str">
            <v>ST-28C</v>
          </cell>
          <cell r="D50" t="str">
            <v>M</v>
          </cell>
          <cell r="E50">
            <v>2100</v>
          </cell>
          <cell r="F50">
            <v>1930</v>
          </cell>
        </row>
        <row r="51">
          <cell r="A51">
            <v>10049</v>
          </cell>
          <cell r="B51" t="str">
            <v>전선관</v>
          </cell>
          <cell r="C51" t="str">
            <v>ST-36C</v>
          </cell>
          <cell r="D51" t="str">
            <v>M</v>
          </cell>
          <cell r="E51">
            <v>2440</v>
          </cell>
          <cell r="F51">
            <v>2370</v>
          </cell>
        </row>
        <row r="52">
          <cell r="A52">
            <v>10050</v>
          </cell>
          <cell r="B52" t="str">
            <v>노말밴드</v>
          </cell>
          <cell r="C52" t="str">
            <v>HI-28C</v>
          </cell>
          <cell r="D52" t="str">
            <v>EA</v>
          </cell>
          <cell r="E52">
            <v>1232</v>
          </cell>
          <cell r="F52">
            <v>1010</v>
          </cell>
        </row>
        <row r="53">
          <cell r="A53">
            <v>10051</v>
          </cell>
          <cell r="B53" t="str">
            <v>노말밴드</v>
          </cell>
          <cell r="C53" t="str">
            <v>HI-36C</v>
          </cell>
          <cell r="D53" t="str">
            <v>EA</v>
          </cell>
          <cell r="E53">
            <v>1250</v>
          </cell>
          <cell r="F53">
            <v>1080</v>
          </cell>
        </row>
        <row r="54">
          <cell r="A54">
            <v>10052</v>
          </cell>
          <cell r="B54" t="str">
            <v>노말밴드</v>
          </cell>
          <cell r="C54" t="str">
            <v>ST-28C</v>
          </cell>
          <cell r="D54" t="str">
            <v>EA</v>
          </cell>
          <cell r="E54">
            <v>1875</v>
          </cell>
          <cell r="F54">
            <v>1720</v>
          </cell>
        </row>
        <row r="55">
          <cell r="A55">
            <v>10053</v>
          </cell>
          <cell r="B55" t="str">
            <v>노말밴드</v>
          </cell>
          <cell r="C55" t="str">
            <v>ST-36C</v>
          </cell>
          <cell r="D55" t="str">
            <v>EA</v>
          </cell>
          <cell r="E55">
            <v>2980</v>
          </cell>
          <cell r="F55">
            <v>2300</v>
          </cell>
        </row>
        <row r="56">
          <cell r="A56">
            <v>10054</v>
          </cell>
          <cell r="B56" t="str">
            <v>ELP전선관</v>
          </cell>
          <cell r="C56" t="str">
            <v>30MM</v>
          </cell>
          <cell r="D56" t="str">
            <v>M</v>
          </cell>
          <cell r="E56">
            <v>496</v>
          </cell>
          <cell r="F56">
            <v>340</v>
          </cell>
        </row>
        <row r="57">
          <cell r="A57">
            <v>10055</v>
          </cell>
          <cell r="B57" t="str">
            <v>ELP전선관</v>
          </cell>
          <cell r="C57" t="str">
            <v>40MM</v>
          </cell>
          <cell r="D57" t="str">
            <v>M</v>
          </cell>
          <cell r="E57">
            <v>715</v>
          </cell>
          <cell r="F57">
            <v>530</v>
          </cell>
        </row>
        <row r="58">
          <cell r="A58">
            <v>10056</v>
          </cell>
          <cell r="B58" t="str">
            <v>ELP전선관</v>
          </cell>
          <cell r="C58" t="str">
            <v>50MM</v>
          </cell>
          <cell r="D58" t="str">
            <v>M</v>
          </cell>
          <cell r="E58">
            <v>875</v>
          </cell>
          <cell r="F58">
            <v>680</v>
          </cell>
        </row>
        <row r="59">
          <cell r="A59">
            <v>10057</v>
          </cell>
          <cell r="B59" t="str">
            <v>2종비닐절연전선</v>
          </cell>
          <cell r="C59" t="str">
            <v>IV 1.2MM</v>
          </cell>
          <cell r="D59" t="str">
            <v>M</v>
          </cell>
          <cell r="E59">
            <v>55</v>
          </cell>
        </row>
        <row r="60">
          <cell r="A60">
            <v>10058</v>
          </cell>
          <cell r="B60" t="str">
            <v>2종비닐절연전선</v>
          </cell>
          <cell r="C60" t="str">
            <v>HIV 1.2MM</v>
          </cell>
          <cell r="D60" t="str">
            <v>M</v>
          </cell>
          <cell r="E60">
            <v>57</v>
          </cell>
          <cell r="F60">
            <v>40</v>
          </cell>
        </row>
        <row r="61">
          <cell r="A61">
            <v>10059</v>
          </cell>
          <cell r="B61" t="str">
            <v>2종비닐절연전선</v>
          </cell>
          <cell r="C61" t="str">
            <v>HIV 1.6MM</v>
          </cell>
          <cell r="D61" t="str">
            <v>M</v>
          </cell>
          <cell r="E61">
            <v>92</v>
          </cell>
          <cell r="F61">
            <v>68</v>
          </cell>
        </row>
        <row r="62">
          <cell r="A62">
            <v>10060</v>
          </cell>
          <cell r="B62" t="str">
            <v>2종비닐절연전선</v>
          </cell>
          <cell r="C62" t="str">
            <v>HIV 2.0MM</v>
          </cell>
          <cell r="D62" t="str">
            <v>M</v>
          </cell>
          <cell r="E62">
            <v>135</v>
          </cell>
          <cell r="F62">
            <v>90</v>
          </cell>
        </row>
        <row r="63">
          <cell r="A63">
            <v>10061</v>
          </cell>
          <cell r="B63" t="str">
            <v>CABLE</v>
          </cell>
          <cell r="C63" t="str">
            <v>HCVV-SB1.25SQ 2/C</v>
          </cell>
          <cell r="D63" t="str">
            <v>M</v>
          </cell>
          <cell r="E63">
            <v>836</v>
          </cell>
          <cell r="F63">
            <v>764</v>
          </cell>
        </row>
        <row r="64">
          <cell r="A64">
            <v>10062</v>
          </cell>
          <cell r="B64" t="str">
            <v>CABLE</v>
          </cell>
          <cell r="C64" t="str">
            <v>FR-3 1.6MM 2/C</v>
          </cell>
          <cell r="D64" t="str">
            <v>M</v>
          </cell>
          <cell r="E64">
            <v>924</v>
          </cell>
          <cell r="F64">
            <v>630</v>
          </cell>
        </row>
        <row r="65">
          <cell r="A65">
            <v>10063</v>
          </cell>
          <cell r="B65" t="str">
            <v>CABLE</v>
          </cell>
          <cell r="C65" t="str">
            <v>FR-3 1.6MM 3/C</v>
          </cell>
          <cell r="D65" t="str">
            <v>M</v>
          </cell>
          <cell r="E65">
            <v>1118</v>
          </cell>
          <cell r="F65">
            <v>940</v>
          </cell>
        </row>
        <row r="66">
          <cell r="A66">
            <v>10064</v>
          </cell>
          <cell r="B66" t="str">
            <v>CABLE</v>
          </cell>
          <cell r="C66" t="str">
            <v>FR-3 1.6MM 7/C</v>
          </cell>
          <cell r="D66" t="str">
            <v>M</v>
          </cell>
          <cell r="E66">
            <v>1851</v>
          </cell>
          <cell r="F66">
            <v>1390</v>
          </cell>
        </row>
        <row r="67">
          <cell r="A67">
            <v>10065</v>
          </cell>
          <cell r="B67" t="str">
            <v>CABLE</v>
          </cell>
          <cell r="C67" t="str">
            <v>FR-3 1.6MM 8/C</v>
          </cell>
          <cell r="D67" t="str">
            <v>M</v>
          </cell>
          <cell r="E67">
            <v>2061</v>
          </cell>
          <cell r="F67">
            <v>1545</v>
          </cell>
        </row>
        <row r="68">
          <cell r="A68">
            <v>10066</v>
          </cell>
          <cell r="B68" t="str">
            <v>CABLE</v>
          </cell>
          <cell r="C68" t="str">
            <v>FR-3 1.6MM 9/C</v>
          </cell>
          <cell r="D68" t="str">
            <v>M</v>
          </cell>
          <cell r="E68">
            <v>2259</v>
          </cell>
          <cell r="F68">
            <v>1695</v>
          </cell>
        </row>
        <row r="69">
          <cell r="A69">
            <v>10067</v>
          </cell>
          <cell r="B69" t="str">
            <v>CABLE</v>
          </cell>
          <cell r="C69" t="str">
            <v>FR-3 1.6MM 10/C</v>
          </cell>
          <cell r="D69" t="str">
            <v>M</v>
          </cell>
          <cell r="E69">
            <v>2493</v>
          </cell>
          <cell r="F69">
            <v>1870</v>
          </cell>
        </row>
        <row r="70">
          <cell r="A70">
            <v>10068</v>
          </cell>
          <cell r="B70" t="str">
            <v>CABLE</v>
          </cell>
          <cell r="C70" t="str">
            <v>FR-3 1.6MM 12/C</v>
          </cell>
          <cell r="D70" t="str">
            <v>M</v>
          </cell>
          <cell r="E70">
            <v>2753</v>
          </cell>
          <cell r="F70">
            <v>2065</v>
          </cell>
        </row>
        <row r="71">
          <cell r="A71">
            <v>10069</v>
          </cell>
          <cell r="B71" t="str">
            <v>CABLE</v>
          </cell>
          <cell r="C71" t="str">
            <v>FR-3 1.6MM 15/C</v>
          </cell>
          <cell r="D71" t="str">
            <v>M</v>
          </cell>
          <cell r="E71">
            <v>3281</v>
          </cell>
          <cell r="F71">
            <v>2460</v>
          </cell>
        </row>
        <row r="72">
          <cell r="A72">
            <v>10070</v>
          </cell>
          <cell r="B72" t="str">
            <v>CABLE</v>
          </cell>
          <cell r="C72" t="str">
            <v>FR-3 1.2MM 4/C</v>
          </cell>
          <cell r="D72" t="str">
            <v>M</v>
          </cell>
          <cell r="E72">
            <v>1152</v>
          </cell>
          <cell r="F72">
            <v>865</v>
          </cell>
        </row>
        <row r="73">
          <cell r="A73">
            <v>10071</v>
          </cell>
          <cell r="B73" t="str">
            <v>CABLE</v>
          </cell>
          <cell r="C73" t="str">
            <v>FR-3 2.0MM 3/C</v>
          </cell>
          <cell r="D73" t="str">
            <v>M</v>
          </cell>
          <cell r="E73">
            <v>1252</v>
          </cell>
          <cell r="F73">
            <v>940</v>
          </cell>
        </row>
        <row r="74">
          <cell r="A74">
            <v>10072</v>
          </cell>
          <cell r="B74" t="str">
            <v>CABLE</v>
          </cell>
          <cell r="C74" t="str">
            <v xml:space="preserve">HIV 5.5SQ </v>
          </cell>
          <cell r="D74" t="str">
            <v>M</v>
          </cell>
          <cell r="E74">
            <v>271</v>
          </cell>
          <cell r="F74">
            <v>180</v>
          </cell>
        </row>
        <row r="75">
          <cell r="A75">
            <v>10073</v>
          </cell>
          <cell r="B75" t="str">
            <v>아우트레드복스</v>
          </cell>
          <cell r="C75" t="str">
            <v>8각</v>
          </cell>
          <cell r="D75" t="str">
            <v>EA</v>
          </cell>
          <cell r="E75">
            <v>540</v>
          </cell>
          <cell r="F75">
            <v>370</v>
          </cell>
        </row>
        <row r="76">
          <cell r="A76">
            <v>10074</v>
          </cell>
          <cell r="B76" t="str">
            <v>아우트레드복스</v>
          </cell>
          <cell r="C76" t="str">
            <v>4각</v>
          </cell>
          <cell r="D76" t="str">
            <v>EA</v>
          </cell>
          <cell r="E76">
            <v>630</v>
          </cell>
          <cell r="F76">
            <v>420</v>
          </cell>
        </row>
        <row r="77">
          <cell r="A77">
            <v>10075</v>
          </cell>
          <cell r="B77" t="str">
            <v>아우트레드복스</v>
          </cell>
          <cell r="C77" t="str">
            <v>8각 54MM</v>
          </cell>
          <cell r="D77" t="str">
            <v>EA</v>
          </cell>
          <cell r="E77">
            <v>580</v>
          </cell>
          <cell r="F77">
            <v>450</v>
          </cell>
        </row>
        <row r="78">
          <cell r="A78">
            <v>10076</v>
          </cell>
          <cell r="B78" t="str">
            <v>아우트레드복스</v>
          </cell>
          <cell r="C78" t="str">
            <v>4각 54MM</v>
          </cell>
          <cell r="D78" t="str">
            <v>EA</v>
          </cell>
          <cell r="E78">
            <v>770</v>
          </cell>
          <cell r="F78">
            <v>530</v>
          </cell>
        </row>
        <row r="79">
          <cell r="A79">
            <v>10077</v>
          </cell>
          <cell r="B79" t="str">
            <v>후렉시블</v>
          </cell>
          <cell r="C79" t="str">
            <v>16MM(비방수)</v>
          </cell>
          <cell r="D79" t="str">
            <v>M</v>
          </cell>
          <cell r="E79">
            <v>230</v>
          </cell>
          <cell r="F79">
            <v>180</v>
          </cell>
        </row>
        <row r="80">
          <cell r="A80">
            <v>10078</v>
          </cell>
          <cell r="B80" t="str">
            <v>후렉시블</v>
          </cell>
          <cell r="C80" t="str">
            <v>16MM(방수)</v>
          </cell>
          <cell r="D80" t="str">
            <v>M</v>
          </cell>
          <cell r="E80">
            <v>370</v>
          </cell>
          <cell r="F80">
            <v>265</v>
          </cell>
        </row>
        <row r="81">
          <cell r="A81">
            <v>10079</v>
          </cell>
          <cell r="B81" t="str">
            <v>후렉시블</v>
          </cell>
          <cell r="C81" t="str">
            <v>22MM(방수)</v>
          </cell>
          <cell r="D81" t="str">
            <v>M</v>
          </cell>
          <cell r="E81">
            <v>506</v>
          </cell>
          <cell r="F81">
            <v>380</v>
          </cell>
        </row>
        <row r="82">
          <cell r="A82">
            <v>10080</v>
          </cell>
          <cell r="B82" t="str">
            <v>후렉시블</v>
          </cell>
          <cell r="C82" t="str">
            <v>28MM(방수)</v>
          </cell>
          <cell r="D82" t="str">
            <v>M</v>
          </cell>
          <cell r="E82">
            <v>645</v>
          </cell>
          <cell r="F82">
            <v>515</v>
          </cell>
        </row>
        <row r="83">
          <cell r="A83">
            <v>10081</v>
          </cell>
          <cell r="B83" t="str">
            <v>후렉시블</v>
          </cell>
          <cell r="C83" t="str">
            <v>16MM(코푸렉스)</v>
          </cell>
          <cell r="D83" t="str">
            <v>M</v>
          </cell>
          <cell r="E83">
            <v>1120</v>
          </cell>
          <cell r="F83">
            <v>980</v>
          </cell>
        </row>
        <row r="84">
          <cell r="A84">
            <v>10082</v>
          </cell>
          <cell r="B84" t="str">
            <v>후렉시블</v>
          </cell>
          <cell r="C84" t="str">
            <v>22MM(코푸렉스)</v>
          </cell>
          <cell r="D84" t="str">
            <v>M</v>
          </cell>
          <cell r="E84">
            <v>1500</v>
          </cell>
          <cell r="F84">
            <v>1315</v>
          </cell>
        </row>
        <row r="85">
          <cell r="A85">
            <v>10083</v>
          </cell>
          <cell r="B85" t="str">
            <v>후렉시블</v>
          </cell>
          <cell r="C85" t="str">
            <v>28MM(코푸렉스)</v>
          </cell>
          <cell r="D85" t="str">
            <v>M</v>
          </cell>
          <cell r="E85">
            <v>2100</v>
          </cell>
          <cell r="F85">
            <v>1800</v>
          </cell>
        </row>
        <row r="86">
          <cell r="A86">
            <v>10084</v>
          </cell>
          <cell r="B86" t="str">
            <v>JOINT BOX</v>
          </cell>
          <cell r="C86" t="str">
            <v>150*150*100</v>
          </cell>
          <cell r="D86" t="str">
            <v>EA</v>
          </cell>
          <cell r="E86">
            <v>2700</v>
          </cell>
          <cell r="F86">
            <v>2530</v>
          </cell>
        </row>
        <row r="87">
          <cell r="A87">
            <v>10085</v>
          </cell>
          <cell r="B87" t="str">
            <v>PULL BOX</v>
          </cell>
          <cell r="C87" t="str">
            <v>300*300*200</v>
          </cell>
          <cell r="D87" t="str">
            <v>EA</v>
          </cell>
          <cell r="E87">
            <v>4900</v>
          </cell>
          <cell r="F87">
            <v>4150</v>
          </cell>
        </row>
        <row r="88">
          <cell r="A88">
            <v>10086</v>
          </cell>
          <cell r="B88" t="str">
            <v>PULL BOX</v>
          </cell>
          <cell r="C88" t="str">
            <v>200*200*150</v>
          </cell>
          <cell r="D88" t="str">
            <v>EA</v>
          </cell>
          <cell r="E88">
            <v>4300</v>
          </cell>
          <cell r="F88">
            <v>4150</v>
          </cell>
        </row>
        <row r="89">
          <cell r="A89">
            <v>10087</v>
          </cell>
          <cell r="B89" t="str">
            <v>PULL BOX</v>
          </cell>
          <cell r="C89" t="str">
            <v>200*200*100</v>
          </cell>
          <cell r="D89" t="str">
            <v>EA</v>
          </cell>
          <cell r="E89">
            <v>3600</v>
          </cell>
          <cell r="F89">
            <v>3500</v>
          </cell>
        </row>
        <row r="90">
          <cell r="A90">
            <v>10088</v>
          </cell>
          <cell r="B90" t="str">
            <v>단자대</v>
          </cell>
          <cell r="C90" t="str">
            <v>20A15P</v>
          </cell>
          <cell r="D90" t="str">
            <v>EA</v>
          </cell>
          <cell r="E90">
            <v>2400</v>
          </cell>
          <cell r="F90">
            <v>1900</v>
          </cell>
        </row>
        <row r="91">
          <cell r="A91">
            <v>10089</v>
          </cell>
          <cell r="B91" t="str">
            <v>단자대</v>
          </cell>
          <cell r="C91" t="str">
            <v>20A20P</v>
          </cell>
          <cell r="D91" t="str">
            <v>EA</v>
          </cell>
          <cell r="E91">
            <v>3400</v>
          </cell>
          <cell r="F91">
            <v>2670</v>
          </cell>
        </row>
        <row r="92">
          <cell r="A92">
            <v>10090</v>
          </cell>
          <cell r="B92" t="str">
            <v>단자대</v>
          </cell>
          <cell r="C92" t="str">
            <v>20A25P</v>
          </cell>
          <cell r="D92" t="str">
            <v>EA</v>
          </cell>
          <cell r="E92">
            <v>4500</v>
          </cell>
        </row>
        <row r="93">
          <cell r="A93">
            <v>10091</v>
          </cell>
          <cell r="B93" t="str">
            <v>SP-T/B</v>
          </cell>
          <cell r="C93" t="str">
            <v>10P</v>
          </cell>
          <cell r="D93" t="str">
            <v>EA</v>
          </cell>
          <cell r="E93">
            <v>11500</v>
          </cell>
          <cell r="F93">
            <v>24000</v>
          </cell>
        </row>
        <row r="94">
          <cell r="A94">
            <v>10092</v>
          </cell>
          <cell r="B94" t="str">
            <v>FA-T/B</v>
          </cell>
          <cell r="C94" t="str">
            <v>20P</v>
          </cell>
          <cell r="D94" t="str">
            <v>EA</v>
          </cell>
          <cell r="E94">
            <v>12800</v>
          </cell>
          <cell r="F94">
            <v>28000</v>
          </cell>
        </row>
        <row r="95">
          <cell r="A95">
            <v>10093</v>
          </cell>
          <cell r="B95" t="str">
            <v>FA-T/B</v>
          </cell>
          <cell r="C95" t="str">
            <v>40P</v>
          </cell>
          <cell r="D95" t="str">
            <v>EA</v>
          </cell>
          <cell r="E95">
            <v>20000</v>
          </cell>
          <cell r="F95">
            <v>37000</v>
          </cell>
        </row>
        <row r="96">
          <cell r="A96">
            <v>10094</v>
          </cell>
          <cell r="B96" t="str">
            <v>전원공급기</v>
          </cell>
          <cell r="D96" t="str">
            <v>면</v>
          </cell>
          <cell r="E96">
            <v>320000</v>
          </cell>
          <cell r="F96">
            <v>250000</v>
          </cell>
        </row>
        <row r="97">
          <cell r="A97">
            <v>10095</v>
          </cell>
          <cell r="B97" t="str">
            <v>방화샷다연동제어기</v>
          </cell>
          <cell r="C97" t="str">
            <v>매입형</v>
          </cell>
          <cell r="D97" t="str">
            <v>SET</v>
          </cell>
          <cell r="E97">
            <v>350000</v>
          </cell>
          <cell r="F97">
            <v>100000</v>
          </cell>
        </row>
        <row r="98">
          <cell r="A98">
            <v>10096</v>
          </cell>
          <cell r="B98" t="str">
            <v>CABLE</v>
          </cell>
          <cell r="C98" t="str">
            <v>FR-3 1.6MM 4/C</v>
          </cell>
          <cell r="D98" t="str">
            <v>M</v>
          </cell>
          <cell r="E98">
            <v>1450</v>
          </cell>
          <cell r="F98">
            <v>1240</v>
          </cell>
        </row>
        <row r="99">
          <cell r="A99">
            <v>10097</v>
          </cell>
          <cell r="B99" t="str">
            <v>전선관</v>
          </cell>
          <cell r="C99" t="str">
            <v>HI-36C</v>
          </cell>
          <cell r="D99" t="str">
            <v>M</v>
          </cell>
          <cell r="E99">
            <v>1200</v>
          </cell>
          <cell r="F99">
            <v>1200</v>
          </cell>
        </row>
        <row r="100">
          <cell r="A100">
            <v>10098</v>
          </cell>
          <cell r="B100" t="str">
            <v>잡자재비</v>
          </cell>
          <cell r="C100" t="str">
            <v>재료비의5%</v>
          </cell>
          <cell r="D100" t="str">
            <v>식</v>
          </cell>
        </row>
        <row r="101">
          <cell r="A101">
            <v>10099</v>
          </cell>
          <cell r="B101" t="str">
            <v>전선관부속</v>
          </cell>
          <cell r="C101" t="str">
            <v>전선관의10%</v>
          </cell>
          <cell r="D101" t="str">
            <v>식</v>
          </cell>
        </row>
        <row r="102">
          <cell r="A102">
            <v>10100</v>
          </cell>
          <cell r="B102" t="str">
            <v>02.노무비</v>
          </cell>
        </row>
        <row r="103">
          <cell r="A103">
            <v>10101</v>
          </cell>
          <cell r="B103" t="str">
            <v>노무비</v>
          </cell>
          <cell r="C103" t="str">
            <v>내선전공</v>
          </cell>
          <cell r="D103" t="str">
            <v>인</v>
          </cell>
          <cell r="E103">
            <v>60000</v>
          </cell>
        </row>
        <row r="104">
          <cell r="A104">
            <v>10102</v>
          </cell>
          <cell r="B104" t="str">
            <v>노무비</v>
          </cell>
          <cell r="C104" t="str">
            <v>저압케이블공</v>
          </cell>
          <cell r="D104" t="str">
            <v>인</v>
          </cell>
          <cell r="E104">
            <v>66313</v>
          </cell>
        </row>
        <row r="105">
          <cell r="A105">
            <v>10103</v>
          </cell>
          <cell r="B105" t="str">
            <v>노무비</v>
          </cell>
          <cell r="C105" t="str">
            <v>통신내선공</v>
          </cell>
          <cell r="D105" t="str">
            <v>인</v>
          </cell>
          <cell r="E105">
            <v>57615</v>
          </cell>
        </row>
        <row r="106">
          <cell r="A106">
            <v>10104</v>
          </cell>
          <cell r="B106" t="str">
            <v>공구손료</v>
          </cell>
          <cell r="C106" t="str">
            <v>노무비의3%</v>
          </cell>
          <cell r="D106" t="str">
            <v>식</v>
          </cell>
        </row>
        <row r="107">
          <cell r="A107">
            <v>20001</v>
          </cell>
          <cell r="B107" t="str">
            <v>옥내소화전함</v>
          </cell>
          <cell r="C107" t="str">
            <v>1200*650*180</v>
          </cell>
          <cell r="D107" t="str">
            <v>SET</v>
          </cell>
          <cell r="E107">
            <v>150000</v>
          </cell>
          <cell r="F107">
            <v>87000</v>
          </cell>
        </row>
        <row r="108">
          <cell r="A108">
            <v>20002</v>
          </cell>
          <cell r="B108" t="str">
            <v>방수기구함</v>
          </cell>
          <cell r="C108" t="str">
            <v>1200*650*180</v>
          </cell>
          <cell r="D108" t="str">
            <v>SET</v>
          </cell>
          <cell r="E108">
            <v>150000</v>
          </cell>
          <cell r="F108">
            <v>87000</v>
          </cell>
        </row>
        <row r="109">
          <cell r="A109">
            <v>20003</v>
          </cell>
          <cell r="B109" t="str">
            <v>ANGLE V/V</v>
          </cell>
          <cell r="C109" t="str">
            <v>40A</v>
          </cell>
          <cell r="D109" t="str">
            <v>EA</v>
          </cell>
          <cell r="E109">
            <v>14000</v>
          </cell>
          <cell r="F109">
            <v>8000</v>
          </cell>
        </row>
        <row r="110">
          <cell r="A110">
            <v>20004</v>
          </cell>
          <cell r="B110" t="str">
            <v>ANGLE V/V</v>
          </cell>
          <cell r="C110" t="str">
            <v>65A</v>
          </cell>
          <cell r="D110" t="str">
            <v>EA</v>
          </cell>
          <cell r="E110">
            <v>24000</v>
          </cell>
          <cell r="F110">
            <v>18000</v>
          </cell>
        </row>
        <row r="111">
          <cell r="A111">
            <v>20005</v>
          </cell>
          <cell r="B111" t="str">
            <v>소방호스</v>
          </cell>
          <cell r="C111" t="str">
            <v>40A*15M</v>
          </cell>
          <cell r="D111" t="str">
            <v>EA</v>
          </cell>
          <cell r="E111">
            <v>25000</v>
          </cell>
          <cell r="F111">
            <v>20000</v>
          </cell>
        </row>
        <row r="112">
          <cell r="A112">
            <v>20006</v>
          </cell>
          <cell r="B112" t="str">
            <v>소방호스</v>
          </cell>
          <cell r="C112" t="str">
            <v>65A*15M</v>
          </cell>
          <cell r="D112" t="str">
            <v>EA</v>
          </cell>
          <cell r="E112">
            <v>55000</v>
          </cell>
          <cell r="F112">
            <v>40000</v>
          </cell>
        </row>
        <row r="113">
          <cell r="A113">
            <v>20007</v>
          </cell>
          <cell r="B113" t="str">
            <v>관창</v>
          </cell>
          <cell r="C113" t="str">
            <v>40A</v>
          </cell>
          <cell r="D113" t="str">
            <v>EA</v>
          </cell>
          <cell r="E113">
            <v>20000</v>
          </cell>
          <cell r="F113">
            <v>8000</v>
          </cell>
        </row>
        <row r="114">
          <cell r="A114">
            <v>20008</v>
          </cell>
          <cell r="B114" t="str">
            <v>관창</v>
          </cell>
          <cell r="C114" t="str">
            <v>65A</v>
          </cell>
          <cell r="D114" t="str">
            <v>EA</v>
          </cell>
          <cell r="E114">
            <v>25000</v>
          </cell>
          <cell r="F114">
            <v>10000</v>
          </cell>
        </row>
        <row r="115">
          <cell r="A115">
            <v>20009</v>
          </cell>
          <cell r="B115" t="str">
            <v>분말소화기</v>
          </cell>
          <cell r="C115" t="str">
            <v>1.5KG</v>
          </cell>
          <cell r="D115" t="str">
            <v>EA</v>
          </cell>
          <cell r="E115">
            <v>15000</v>
          </cell>
          <cell r="F115">
            <v>12000</v>
          </cell>
        </row>
        <row r="116">
          <cell r="A116">
            <v>20010</v>
          </cell>
          <cell r="B116" t="str">
            <v>분말소화기</v>
          </cell>
          <cell r="C116" t="str">
            <v>2.5KG</v>
          </cell>
          <cell r="D116" t="str">
            <v>EA</v>
          </cell>
          <cell r="E116">
            <v>23000</v>
          </cell>
          <cell r="F116">
            <v>13000</v>
          </cell>
        </row>
        <row r="117">
          <cell r="A117">
            <v>20011</v>
          </cell>
          <cell r="B117" t="str">
            <v>분말소화기</v>
          </cell>
          <cell r="C117" t="str">
            <v>3.3KG</v>
          </cell>
          <cell r="D117" t="str">
            <v>EA</v>
          </cell>
          <cell r="E117">
            <v>25000</v>
          </cell>
          <cell r="F117">
            <v>14000</v>
          </cell>
        </row>
        <row r="118">
          <cell r="A118">
            <v>20012</v>
          </cell>
          <cell r="B118" t="str">
            <v>분말소화기</v>
          </cell>
          <cell r="C118" t="str">
            <v>4.5KG</v>
          </cell>
          <cell r="D118" t="str">
            <v>EA</v>
          </cell>
          <cell r="E118">
            <v>32000</v>
          </cell>
          <cell r="F118">
            <v>16000</v>
          </cell>
        </row>
        <row r="119">
          <cell r="A119">
            <v>20013</v>
          </cell>
          <cell r="B119" t="str">
            <v>분말소화기</v>
          </cell>
          <cell r="C119" t="str">
            <v>20KG</v>
          </cell>
          <cell r="D119" t="str">
            <v>EA</v>
          </cell>
          <cell r="E119">
            <v>150000</v>
          </cell>
          <cell r="F119">
            <v>75000</v>
          </cell>
        </row>
        <row r="120">
          <cell r="A120">
            <v>20014</v>
          </cell>
          <cell r="B120" t="str">
            <v>자동확산소화기</v>
          </cell>
          <cell r="C120" t="str">
            <v>3.0KG</v>
          </cell>
          <cell r="D120" t="str">
            <v>EA</v>
          </cell>
          <cell r="E120">
            <v>28000</v>
          </cell>
          <cell r="F120">
            <v>15000</v>
          </cell>
        </row>
        <row r="121">
          <cell r="A121">
            <v>20015</v>
          </cell>
          <cell r="B121" t="str">
            <v>자동식소화기</v>
          </cell>
          <cell r="C121" t="str">
            <v>기계식</v>
          </cell>
          <cell r="D121" t="str">
            <v>EA</v>
          </cell>
          <cell r="E121">
            <v>165000</v>
          </cell>
          <cell r="F121">
            <v>140000</v>
          </cell>
        </row>
        <row r="122">
          <cell r="A122">
            <v>20016</v>
          </cell>
          <cell r="B122" t="str">
            <v>자동배수밸브</v>
          </cell>
          <cell r="C122" t="str">
            <v>20A</v>
          </cell>
          <cell r="D122" t="str">
            <v>EA</v>
          </cell>
          <cell r="E122">
            <v>4400</v>
          </cell>
          <cell r="F122">
            <v>4000</v>
          </cell>
        </row>
        <row r="123">
          <cell r="A123">
            <v>20017</v>
          </cell>
          <cell r="B123" t="str">
            <v>릴리프밸브</v>
          </cell>
          <cell r="C123" t="str">
            <v>25A</v>
          </cell>
          <cell r="D123" t="str">
            <v>EA</v>
          </cell>
          <cell r="E123">
            <v>30000</v>
          </cell>
          <cell r="F123">
            <v>16000</v>
          </cell>
        </row>
        <row r="124">
          <cell r="A124">
            <v>20018</v>
          </cell>
          <cell r="B124" t="str">
            <v>S/M CHECK V/V</v>
          </cell>
          <cell r="C124" t="str">
            <v>150A</v>
          </cell>
          <cell r="D124" t="str">
            <v>EA</v>
          </cell>
          <cell r="E124">
            <v>146000</v>
          </cell>
          <cell r="F124">
            <v>116999.99999999999</v>
          </cell>
          <cell r="G124">
            <v>128700</v>
          </cell>
        </row>
        <row r="125">
          <cell r="A125">
            <v>20019</v>
          </cell>
          <cell r="B125" t="str">
            <v>S/M CHECK V/V</v>
          </cell>
          <cell r="C125" t="str">
            <v>125A</v>
          </cell>
          <cell r="D125" t="str">
            <v>EA</v>
          </cell>
          <cell r="E125">
            <v>95760</v>
          </cell>
          <cell r="F125">
            <v>79800</v>
          </cell>
          <cell r="G125">
            <v>87780</v>
          </cell>
        </row>
        <row r="126">
          <cell r="A126">
            <v>20020</v>
          </cell>
          <cell r="B126" t="str">
            <v>S/M CHECK V/V</v>
          </cell>
          <cell r="C126" t="str">
            <v>100A</v>
          </cell>
          <cell r="D126" t="str">
            <v>EA</v>
          </cell>
          <cell r="E126">
            <v>68800</v>
          </cell>
          <cell r="F126">
            <v>50399.999999999993</v>
          </cell>
          <cell r="G126">
            <v>55440</v>
          </cell>
        </row>
        <row r="127">
          <cell r="A127">
            <v>20021</v>
          </cell>
          <cell r="B127" t="str">
            <v>S/M CHECK V/V</v>
          </cell>
          <cell r="C127" t="str">
            <v>80A</v>
          </cell>
          <cell r="D127" t="str">
            <v>EA</v>
          </cell>
          <cell r="E127">
            <v>48960</v>
          </cell>
          <cell r="F127">
            <v>40800</v>
          </cell>
          <cell r="G127">
            <v>44880</v>
          </cell>
        </row>
        <row r="128">
          <cell r="A128">
            <v>20022</v>
          </cell>
          <cell r="B128" t="str">
            <v>S/M CHECK V/V</v>
          </cell>
          <cell r="C128" t="str">
            <v>65A</v>
          </cell>
          <cell r="D128" t="str">
            <v>EA</v>
          </cell>
          <cell r="E128">
            <v>56400</v>
          </cell>
          <cell r="F128">
            <v>37200</v>
          </cell>
          <cell r="G128">
            <v>40920</v>
          </cell>
        </row>
        <row r="129">
          <cell r="A129">
            <v>20023</v>
          </cell>
          <cell r="B129" t="str">
            <v>S/M CHECK V/V</v>
          </cell>
          <cell r="C129" t="str">
            <v>50A</v>
          </cell>
          <cell r="D129" t="str">
            <v>EA</v>
          </cell>
          <cell r="E129">
            <v>36000</v>
          </cell>
          <cell r="F129">
            <v>29999.999999999996</v>
          </cell>
          <cell r="G129">
            <v>33000</v>
          </cell>
        </row>
        <row r="130">
          <cell r="A130">
            <v>20024</v>
          </cell>
          <cell r="B130" t="str">
            <v>청동 CHECK V/V</v>
          </cell>
          <cell r="C130" t="str">
            <v>50A</v>
          </cell>
          <cell r="D130" t="str">
            <v>EA</v>
          </cell>
          <cell r="E130">
            <v>23044.363636363632</v>
          </cell>
          <cell r="F130">
            <v>19203.63636363636</v>
          </cell>
          <cell r="G130">
            <v>21124</v>
          </cell>
        </row>
        <row r="131">
          <cell r="A131">
            <v>20025</v>
          </cell>
          <cell r="B131" t="str">
            <v>청동 CHECK V/V</v>
          </cell>
          <cell r="C131" t="str">
            <v>40A</v>
          </cell>
          <cell r="D131" t="str">
            <v>EA</v>
          </cell>
          <cell r="E131">
            <v>15227.999999999998</v>
          </cell>
          <cell r="F131">
            <v>12689.999999999998</v>
          </cell>
          <cell r="G131">
            <v>13959</v>
          </cell>
        </row>
        <row r="132">
          <cell r="A132">
            <v>20026</v>
          </cell>
          <cell r="B132" t="str">
            <v>OS&amp;Y GATE V/V</v>
          </cell>
          <cell r="C132" t="str">
            <v>150A</v>
          </cell>
          <cell r="D132" t="str">
            <v>EA</v>
          </cell>
          <cell r="E132">
            <v>135000</v>
          </cell>
          <cell r="F132">
            <v>158400</v>
          </cell>
          <cell r="G132">
            <v>174240</v>
          </cell>
        </row>
        <row r="133">
          <cell r="A133">
            <v>20027</v>
          </cell>
          <cell r="B133" t="str">
            <v>OS&amp;Y GATE V/V</v>
          </cell>
          <cell r="C133" t="str">
            <v>125A</v>
          </cell>
          <cell r="D133" t="str">
            <v>EA</v>
          </cell>
          <cell r="E133">
            <v>119680</v>
          </cell>
          <cell r="F133">
            <v>111749.99999999999</v>
          </cell>
          <cell r="G133">
            <v>122925</v>
          </cell>
        </row>
        <row r="134">
          <cell r="A134">
            <v>20028</v>
          </cell>
          <cell r="B134" t="str">
            <v>OS&amp;Y GATE V/V</v>
          </cell>
          <cell r="C134" t="str">
            <v>100A</v>
          </cell>
          <cell r="D134" t="str">
            <v>EA</v>
          </cell>
          <cell r="E134">
            <v>97240</v>
          </cell>
          <cell r="F134">
            <v>83810</v>
          </cell>
          <cell r="G134">
            <v>92191</v>
          </cell>
        </row>
        <row r="135">
          <cell r="A135">
            <v>20029</v>
          </cell>
          <cell r="B135" t="str">
            <v>OS&amp;Y GATE V/V(T/S)</v>
          </cell>
          <cell r="C135" t="str">
            <v>100A</v>
          </cell>
          <cell r="D135" t="str">
            <v>EA</v>
          </cell>
          <cell r="E135">
            <v>159000</v>
          </cell>
          <cell r="F135">
            <v>0</v>
          </cell>
        </row>
        <row r="136">
          <cell r="A136">
            <v>20030</v>
          </cell>
          <cell r="B136" t="str">
            <v>OS&amp;Y GATE V/V</v>
          </cell>
          <cell r="C136" t="str">
            <v>80A</v>
          </cell>
          <cell r="D136" t="str">
            <v>EA</v>
          </cell>
          <cell r="E136">
            <v>72912</v>
          </cell>
          <cell r="F136">
            <v>60759.999999999993</v>
          </cell>
          <cell r="G136">
            <v>66836</v>
          </cell>
        </row>
        <row r="137">
          <cell r="A137">
            <v>20031</v>
          </cell>
          <cell r="B137" t="str">
            <v>OS&amp;Y GATE V/V</v>
          </cell>
          <cell r="C137" t="str">
            <v>65A</v>
          </cell>
          <cell r="D137" t="str">
            <v>EA</v>
          </cell>
          <cell r="E137">
            <v>64815.272727272721</v>
          </cell>
          <cell r="F137">
            <v>54012.727272727265</v>
          </cell>
          <cell r="G137">
            <v>59414</v>
          </cell>
        </row>
        <row r="138">
          <cell r="A138">
            <v>20032</v>
          </cell>
          <cell r="B138" t="str">
            <v>OS&amp;Y GATE V/V</v>
          </cell>
          <cell r="C138" t="str">
            <v>50A</v>
          </cell>
          <cell r="D138" t="str">
            <v>EA</v>
          </cell>
          <cell r="E138">
            <v>63695.999999999993</v>
          </cell>
          <cell r="F138">
            <v>53079.999999999993</v>
          </cell>
          <cell r="G138">
            <v>58388</v>
          </cell>
        </row>
        <row r="139">
          <cell r="A139">
            <v>20033</v>
          </cell>
          <cell r="B139" t="str">
            <v>GATE V/V</v>
          </cell>
          <cell r="C139" t="str">
            <v>65A</v>
          </cell>
          <cell r="D139" t="str">
            <v>EA</v>
          </cell>
          <cell r="E139">
            <v>51961.090909090904</v>
          </cell>
          <cell r="F139">
            <v>43300.909090909088</v>
          </cell>
          <cell r="G139">
            <v>47631</v>
          </cell>
        </row>
        <row r="140">
          <cell r="A140">
            <v>20034</v>
          </cell>
          <cell r="B140" t="str">
            <v>GATE V/V</v>
          </cell>
          <cell r="C140" t="str">
            <v>50A</v>
          </cell>
          <cell r="D140" t="str">
            <v>EA</v>
          </cell>
          <cell r="E140">
            <v>47769.818181818177</v>
          </cell>
          <cell r="F140">
            <v>39808.181818181816</v>
          </cell>
          <cell r="G140">
            <v>43789</v>
          </cell>
        </row>
        <row r="141">
          <cell r="A141">
            <v>20035</v>
          </cell>
          <cell r="B141" t="str">
            <v>청동 GATE V/V</v>
          </cell>
          <cell r="C141" t="str">
            <v>40A</v>
          </cell>
          <cell r="D141" t="str">
            <v>EA</v>
          </cell>
          <cell r="E141">
            <v>18486.545454545452</v>
          </cell>
          <cell r="F141">
            <v>15405.454545454544</v>
          </cell>
          <cell r="G141">
            <v>16946</v>
          </cell>
        </row>
        <row r="142">
          <cell r="A142">
            <v>20036</v>
          </cell>
          <cell r="B142" t="str">
            <v>볼 밸브</v>
          </cell>
          <cell r="C142" t="str">
            <v>25A</v>
          </cell>
          <cell r="D142" t="str">
            <v>EA</v>
          </cell>
          <cell r="E142">
            <v>4836</v>
          </cell>
          <cell r="F142">
            <v>4029.9999999999995</v>
          </cell>
          <cell r="G142">
            <v>4433</v>
          </cell>
        </row>
        <row r="143">
          <cell r="A143">
            <v>20037</v>
          </cell>
          <cell r="B143" t="str">
            <v>FLANGE</v>
          </cell>
          <cell r="C143" t="str">
            <v>150A</v>
          </cell>
          <cell r="D143" t="str">
            <v>EA</v>
          </cell>
          <cell r="E143">
            <v>9268.363636363636</v>
          </cell>
          <cell r="F143">
            <v>7723.6363636363631</v>
          </cell>
          <cell r="G143">
            <v>8496</v>
          </cell>
        </row>
        <row r="144">
          <cell r="A144">
            <v>20038</v>
          </cell>
          <cell r="B144" t="str">
            <v>FLANGE</v>
          </cell>
          <cell r="C144" t="str">
            <v>125A</v>
          </cell>
          <cell r="D144" t="str">
            <v>EA</v>
          </cell>
          <cell r="E144">
            <v>6252</v>
          </cell>
          <cell r="F144">
            <v>5210</v>
          </cell>
          <cell r="G144">
            <v>5731</v>
          </cell>
        </row>
        <row r="145">
          <cell r="A145">
            <v>20039</v>
          </cell>
          <cell r="B145" t="str">
            <v>FLANGE</v>
          </cell>
          <cell r="C145" t="str">
            <v>100A</v>
          </cell>
          <cell r="D145" t="str">
            <v>EA</v>
          </cell>
          <cell r="E145">
            <v>4327.6363636363631</v>
          </cell>
          <cell r="F145">
            <v>3606.363636363636</v>
          </cell>
          <cell r="G145">
            <v>3967</v>
          </cell>
        </row>
        <row r="146">
          <cell r="A146">
            <v>20040</v>
          </cell>
          <cell r="B146" t="str">
            <v>FLANGE</v>
          </cell>
          <cell r="C146" t="str">
            <v>80A</v>
          </cell>
          <cell r="D146" t="str">
            <v>EA</v>
          </cell>
          <cell r="E146">
            <v>3667.6363636363631</v>
          </cell>
          <cell r="F146">
            <v>3056.363636363636</v>
          </cell>
          <cell r="G146">
            <v>3362</v>
          </cell>
        </row>
        <row r="147">
          <cell r="A147">
            <v>20041</v>
          </cell>
          <cell r="B147" t="str">
            <v>FLANGE</v>
          </cell>
          <cell r="C147" t="str">
            <v>65A</v>
          </cell>
          <cell r="D147" t="str">
            <v>EA</v>
          </cell>
          <cell r="E147">
            <v>3427.6363636363631</v>
          </cell>
          <cell r="F147">
            <v>2856.363636363636</v>
          </cell>
          <cell r="G147">
            <v>3142</v>
          </cell>
        </row>
        <row r="148">
          <cell r="A148">
            <v>20042</v>
          </cell>
          <cell r="B148" t="str">
            <v>FLANGE</v>
          </cell>
          <cell r="C148" t="str">
            <v>50A</v>
          </cell>
          <cell r="D148" t="str">
            <v>EA</v>
          </cell>
          <cell r="E148">
            <v>2794.909090909091</v>
          </cell>
          <cell r="F148">
            <v>2329.090909090909</v>
          </cell>
          <cell r="G148">
            <v>2562</v>
          </cell>
        </row>
        <row r="149">
          <cell r="A149">
            <v>20043</v>
          </cell>
          <cell r="B149" t="str">
            <v>가스켓</v>
          </cell>
          <cell r="C149" t="str">
            <v>150A</v>
          </cell>
          <cell r="D149" t="str">
            <v>EA</v>
          </cell>
          <cell r="E149">
            <v>1488</v>
          </cell>
          <cell r="F149">
            <v>1240</v>
          </cell>
          <cell r="G149">
            <v>1364</v>
          </cell>
        </row>
        <row r="150">
          <cell r="A150">
            <v>20044</v>
          </cell>
          <cell r="B150" t="str">
            <v>가스켓</v>
          </cell>
          <cell r="C150" t="str">
            <v>125A</v>
          </cell>
          <cell r="D150" t="str">
            <v>EA</v>
          </cell>
          <cell r="E150">
            <v>1200</v>
          </cell>
          <cell r="F150">
            <v>999.99999999999989</v>
          </cell>
          <cell r="G150">
            <v>1100</v>
          </cell>
        </row>
        <row r="151">
          <cell r="A151">
            <v>20045</v>
          </cell>
          <cell r="B151" t="str">
            <v>가스켓</v>
          </cell>
          <cell r="C151" t="str">
            <v>100A</v>
          </cell>
          <cell r="D151" t="str">
            <v>EA</v>
          </cell>
          <cell r="E151">
            <v>935.99999999999989</v>
          </cell>
          <cell r="F151">
            <v>779.99999999999989</v>
          </cell>
          <cell r="G151">
            <v>858</v>
          </cell>
        </row>
        <row r="152">
          <cell r="A152">
            <v>20046</v>
          </cell>
          <cell r="B152" t="str">
            <v>가스켓</v>
          </cell>
          <cell r="C152" t="str">
            <v>80A</v>
          </cell>
          <cell r="D152" t="str">
            <v>EA</v>
          </cell>
          <cell r="E152">
            <v>708</v>
          </cell>
          <cell r="F152">
            <v>590</v>
          </cell>
          <cell r="G152">
            <v>649</v>
          </cell>
        </row>
        <row r="153">
          <cell r="A153">
            <v>20047</v>
          </cell>
          <cell r="B153" t="str">
            <v>가스켓</v>
          </cell>
          <cell r="C153" t="str">
            <v>65A</v>
          </cell>
          <cell r="D153" t="str">
            <v>EA</v>
          </cell>
          <cell r="E153">
            <v>648</v>
          </cell>
          <cell r="F153">
            <v>540</v>
          </cell>
          <cell r="G153">
            <v>594</v>
          </cell>
        </row>
        <row r="154">
          <cell r="A154">
            <v>20048</v>
          </cell>
          <cell r="B154" t="str">
            <v>가스켓</v>
          </cell>
          <cell r="C154" t="str">
            <v>50A</v>
          </cell>
          <cell r="D154" t="str">
            <v>EA</v>
          </cell>
          <cell r="E154">
            <v>552</v>
          </cell>
          <cell r="F154">
            <v>459.99999999999994</v>
          </cell>
          <cell r="G154">
            <v>506</v>
          </cell>
        </row>
        <row r="155">
          <cell r="A155">
            <v>20049</v>
          </cell>
          <cell r="B155" t="str">
            <v>스트레이너</v>
          </cell>
          <cell r="C155" t="str">
            <v>150A</v>
          </cell>
          <cell r="D155" t="str">
            <v>EA</v>
          </cell>
          <cell r="E155">
            <v>69120</v>
          </cell>
          <cell r="F155">
            <v>57599.999999999993</v>
          </cell>
          <cell r="G155">
            <v>63360</v>
          </cell>
        </row>
        <row r="156">
          <cell r="A156">
            <v>20050</v>
          </cell>
          <cell r="B156" t="str">
            <v>스트레이너</v>
          </cell>
          <cell r="C156" t="str">
            <v>125A</v>
          </cell>
          <cell r="D156" t="str">
            <v>EA</v>
          </cell>
          <cell r="E156">
            <v>57023.999999999993</v>
          </cell>
          <cell r="F156">
            <v>47519.999999999993</v>
          </cell>
          <cell r="G156">
            <v>52272</v>
          </cell>
        </row>
        <row r="157">
          <cell r="A157">
            <v>20051</v>
          </cell>
          <cell r="B157" t="str">
            <v>스트레이너</v>
          </cell>
          <cell r="C157" t="str">
            <v>100A</v>
          </cell>
          <cell r="D157" t="str">
            <v>EA</v>
          </cell>
          <cell r="E157">
            <v>38880</v>
          </cell>
          <cell r="F157">
            <v>32399.999999999996</v>
          </cell>
          <cell r="G157">
            <v>35640</v>
          </cell>
        </row>
        <row r="158">
          <cell r="A158">
            <v>20052</v>
          </cell>
          <cell r="B158" t="str">
            <v>스트레이너</v>
          </cell>
          <cell r="C158" t="str">
            <v>80A</v>
          </cell>
          <cell r="D158" t="str">
            <v>EA</v>
          </cell>
          <cell r="E158">
            <v>27647.999999999996</v>
          </cell>
          <cell r="F158">
            <v>23039.999999999996</v>
          </cell>
          <cell r="G158">
            <v>25344</v>
          </cell>
        </row>
        <row r="159">
          <cell r="A159">
            <v>20053</v>
          </cell>
          <cell r="B159" t="str">
            <v>스트레이너</v>
          </cell>
          <cell r="C159" t="str">
            <v>65A</v>
          </cell>
          <cell r="D159" t="str">
            <v>EA</v>
          </cell>
          <cell r="E159">
            <v>23328</v>
          </cell>
          <cell r="F159">
            <v>19440</v>
          </cell>
          <cell r="G159">
            <v>21384</v>
          </cell>
        </row>
        <row r="160">
          <cell r="A160">
            <v>20054</v>
          </cell>
          <cell r="B160" t="str">
            <v>스트레이너</v>
          </cell>
          <cell r="C160" t="str">
            <v>50A</v>
          </cell>
          <cell r="D160" t="str">
            <v>EA</v>
          </cell>
          <cell r="E160">
            <v>21600</v>
          </cell>
          <cell r="F160">
            <v>18000</v>
          </cell>
          <cell r="G160">
            <v>19800</v>
          </cell>
        </row>
        <row r="161">
          <cell r="A161">
            <v>20055</v>
          </cell>
          <cell r="B161" t="str">
            <v>스트레이너</v>
          </cell>
          <cell r="C161" t="str">
            <v>40A</v>
          </cell>
          <cell r="D161" t="str">
            <v>EA</v>
          </cell>
          <cell r="E161">
            <v>9475.636363636364</v>
          </cell>
          <cell r="F161">
            <v>7896.363636363636</v>
          </cell>
          <cell r="G161">
            <v>8686</v>
          </cell>
        </row>
        <row r="162">
          <cell r="A162">
            <v>20056</v>
          </cell>
          <cell r="B162" t="str">
            <v>후렉시블죠인트(철)</v>
          </cell>
          <cell r="C162" t="str">
            <v>150A</v>
          </cell>
          <cell r="D162" t="str">
            <v>EA</v>
          </cell>
          <cell r="E162">
            <v>82615.636363636353</v>
          </cell>
          <cell r="F162">
            <v>68846.363636363632</v>
          </cell>
          <cell r="G162">
            <v>75731</v>
          </cell>
        </row>
        <row r="163">
          <cell r="A163">
            <v>20057</v>
          </cell>
          <cell r="B163" t="str">
            <v>후렉시블죠인트(고)</v>
          </cell>
          <cell r="C163" t="str">
            <v>150A</v>
          </cell>
          <cell r="D163" t="str">
            <v>EA</v>
          </cell>
          <cell r="E163">
            <v>83952</v>
          </cell>
          <cell r="F163">
            <v>69960</v>
          </cell>
          <cell r="G163">
            <v>76956</v>
          </cell>
        </row>
        <row r="164">
          <cell r="A164">
            <v>20058</v>
          </cell>
          <cell r="B164" t="str">
            <v>후렉시블죠인트(철)</v>
          </cell>
          <cell r="C164" t="str">
            <v>125A</v>
          </cell>
          <cell r="D164" t="str">
            <v>EA</v>
          </cell>
          <cell r="E164">
            <v>64151.999999999993</v>
          </cell>
          <cell r="F164">
            <v>53459.999999999993</v>
          </cell>
          <cell r="G164">
            <v>58806</v>
          </cell>
        </row>
        <row r="165">
          <cell r="A165">
            <v>20059</v>
          </cell>
          <cell r="B165" t="str">
            <v>후렉시블죠인트(고)</v>
          </cell>
          <cell r="C165" t="str">
            <v>125A</v>
          </cell>
          <cell r="D165" t="str">
            <v>EA</v>
          </cell>
          <cell r="E165">
            <v>67766.181818181809</v>
          </cell>
          <cell r="F165">
            <v>56471.818181818177</v>
          </cell>
          <cell r="G165">
            <v>62119</v>
          </cell>
        </row>
        <row r="166">
          <cell r="A166">
            <v>20060</v>
          </cell>
          <cell r="B166" t="str">
            <v>후렉시블죠인트(철)</v>
          </cell>
          <cell r="C166" t="str">
            <v>100A</v>
          </cell>
          <cell r="D166" t="str">
            <v>EA</v>
          </cell>
          <cell r="E166">
            <v>43200</v>
          </cell>
          <cell r="F166">
            <v>36000</v>
          </cell>
          <cell r="G166">
            <v>39600</v>
          </cell>
        </row>
        <row r="167">
          <cell r="A167">
            <v>20061</v>
          </cell>
          <cell r="B167" t="str">
            <v>후렉시블죠인트(고)</v>
          </cell>
          <cell r="C167" t="str">
            <v>100A</v>
          </cell>
          <cell r="D167" t="str">
            <v>EA</v>
          </cell>
          <cell r="E167">
            <v>46225.090909090904</v>
          </cell>
          <cell r="F167">
            <v>38520.909090909088</v>
          </cell>
          <cell r="G167">
            <v>42373</v>
          </cell>
        </row>
        <row r="168">
          <cell r="A168">
            <v>20062</v>
          </cell>
          <cell r="B168" t="str">
            <v>후렉시블죠인트(철)</v>
          </cell>
          <cell r="C168" t="str">
            <v>80A</v>
          </cell>
          <cell r="D168" t="str">
            <v>EA</v>
          </cell>
          <cell r="E168">
            <v>41040</v>
          </cell>
          <cell r="F168">
            <v>34200</v>
          </cell>
          <cell r="G168">
            <v>37620</v>
          </cell>
        </row>
        <row r="169">
          <cell r="A169">
            <v>20063</v>
          </cell>
          <cell r="B169" t="str">
            <v>후렉시블죠인트(고)</v>
          </cell>
          <cell r="C169" t="str">
            <v>80A</v>
          </cell>
          <cell r="D169" t="str">
            <v>EA</v>
          </cell>
          <cell r="E169">
            <v>38239.63636363636</v>
          </cell>
          <cell r="F169">
            <v>31866.363636363632</v>
          </cell>
          <cell r="G169">
            <v>35053</v>
          </cell>
        </row>
        <row r="170">
          <cell r="A170">
            <v>20064</v>
          </cell>
          <cell r="B170" t="str">
            <v>후렉시블죠인트(철)</v>
          </cell>
          <cell r="C170" t="str">
            <v>65A</v>
          </cell>
          <cell r="D170" t="str">
            <v>EA</v>
          </cell>
          <cell r="E170">
            <v>30959.999999999996</v>
          </cell>
          <cell r="F170">
            <v>25799.999999999996</v>
          </cell>
          <cell r="G170">
            <v>28380</v>
          </cell>
        </row>
        <row r="171">
          <cell r="A171">
            <v>20065</v>
          </cell>
          <cell r="B171" t="str">
            <v>후렉시블죠인트(고)</v>
          </cell>
          <cell r="C171" t="str">
            <v>65A</v>
          </cell>
          <cell r="D171" t="str">
            <v>EA</v>
          </cell>
          <cell r="E171">
            <v>32553.81818181818</v>
          </cell>
          <cell r="F171">
            <v>27128.181818181816</v>
          </cell>
          <cell r="G171">
            <v>29841</v>
          </cell>
        </row>
        <row r="172">
          <cell r="A172">
            <v>20066</v>
          </cell>
          <cell r="B172" t="str">
            <v>후렉시블죠인트(철)</v>
          </cell>
          <cell r="C172" t="str">
            <v>50A</v>
          </cell>
          <cell r="D172" t="str">
            <v>EA</v>
          </cell>
          <cell r="E172">
            <v>26640</v>
          </cell>
          <cell r="F172">
            <v>22200</v>
          </cell>
          <cell r="G172">
            <v>24420</v>
          </cell>
        </row>
        <row r="173">
          <cell r="A173">
            <v>20067</v>
          </cell>
          <cell r="B173" t="str">
            <v>후렉시블죠인트(고)</v>
          </cell>
          <cell r="C173" t="str">
            <v>50A</v>
          </cell>
          <cell r="D173" t="str">
            <v>EA</v>
          </cell>
          <cell r="E173">
            <v>27139.636363636364</v>
          </cell>
          <cell r="F173">
            <v>22616.363636363636</v>
          </cell>
          <cell r="G173">
            <v>24878</v>
          </cell>
        </row>
        <row r="174">
          <cell r="A174">
            <v>20068</v>
          </cell>
          <cell r="B174" t="str">
            <v>후렉시블죠인트(철)</v>
          </cell>
          <cell r="C174" t="str">
            <v>40A</v>
          </cell>
          <cell r="D174" t="str">
            <v>EA</v>
          </cell>
          <cell r="E174">
            <v>21600</v>
          </cell>
          <cell r="F174">
            <v>18000</v>
          </cell>
          <cell r="G174">
            <v>19800</v>
          </cell>
        </row>
        <row r="175">
          <cell r="A175">
            <v>20069</v>
          </cell>
          <cell r="B175" t="str">
            <v>후렉시블죠인트(고)</v>
          </cell>
          <cell r="C175" t="str">
            <v>40A</v>
          </cell>
          <cell r="D175" t="str">
            <v>EA</v>
          </cell>
          <cell r="E175">
            <v>21792</v>
          </cell>
          <cell r="F175">
            <v>18160</v>
          </cell>
          <cell r="G175">
            <v>19976</v>
          </cell>
        </row>
        <row r="176">
          <cell r="A176">
            <v>20070</v>
          </cell>
          <cell r="B176" t="str">
            <v>연결송수구</v>
          </cell>
          <cell r="C176" t="str">
            <v>100*65*65</v>
          </cell>
          <cell r="D176" t="str">
            <v>EA</v>
          </cell>
          <cell r="E176">
            <v>130000</v>
          </cell>
          <cell r="F176">
            <v>60000</v>
          </cell>
        </row>
        <row r="177">
          <cell r="A177">
            <v>20071</v>
          </cell>
          <cell r="B177" t="str">
            <v>W.H.C</v>
          </cell>
          <cell r="C177" t="str">
            <v>150A</v>
          </cell>
          <cell r="D177" t="str">
            <v>EA</v>
          </cell>
          <cell r="E177">
            <v>55000</v>
          </cell>
          <cell r="F177">
            <v>45000</v>
          </cell>
        </row>
        <row r="178">
          <cell r="A178">
            <v>20072</v>
          </cell>
          <cell r="B178" t="str">
            <v>W.H.C</v>
          </cell>
          <cell r="C178" t="str">
            <v>125A</v>
          </cell>
          <cell r="D178" t="str">
            <v>EA</v>
          </cell>
        </row>
        <row r="179">
          <cell r="A179">
            <v>20073</v>
          </cell>
          <cell r="B179" t="str">
            <v>W.H.C</v>
          </cell>
          <cell r="C179" t="str">
            <v>100A</v>
          </cell>
          <cell r="D179" t="str">
            <v>EA</v>
          </cell>
          <cell r="E179">
            <v>45000</v>
          </cell>
          <cell r="F179">
            <v>35000</v>
          </cell>
        </row>
        <row r="180">
          <cell r="A180">
            <v>20074</v>
          </cell>
          <cell r="B180" t="str">
            <v>W.H.C</v>
          </cell>
          <cell r="C180" t="str">
            <v>80A</v>
          </cell>
          <cell r="D180" t="str">
            <v>EA</v>
          </cell>
          <cell r="E180">
            <v>40000</v>
          </cell>
          <cell r="F180">
            <v>30000</v>
          </cell>
        </row>
        <row r="181">
          <cell r="A181">
            <v>20075</v>
          </cell>
          <cell r="B181" t="str">
            <v>W.H.C</v>
          </cell>
          <cell r="C181" t="str">
            <v>65A</v>
          </cell>
          <cell r="D181" t="str">
            <v>EA</v>
          </cell>
          <cell r="E181">
            <v>32000</v>
          </cell>
          <cell r="F181">
            <v>22000</v>
          </cell>
        </row>
        <row r="182">
          <cell r="A182">
            <v>20076</v>
          </cell>
          <cell r="B182" t="str">
            <v>W.H.C</v>
          </cell>
          <cell r="C182" t="str">
            <v>50A</v>
          </cell>
          <cell r="D182" t="str">
            <v>EA</v>
          </cell>
          <cell r="E182">
            <v>30000</v>
          </cell>
          <cell r="F182">
            <v>20000</v>
          </cell>
        </row>
        <row r="183">
          <cell r="A183">
            <v>20077</v>
          </cell>
          <cell r="B183" t="str">
            <v>백강관(KSD-3507)</v>
          </cell>
          <cell r="C183" t="str">
            <v>SPP/150A</v>
          </cell>
          <cell r="D183" t="str">
            <v>M</v>
          </cell>
          <cell r="E183">
            <v>14800</v>
          </cell>
          <cell r="F183">
            <v>12478.333333333332</v>
          </cell>
          <cell r="G183">
            <v>82357</v>
          </cell>
        </row>
        <row r="184">
          <cell r="A184">
            <v>20078</v>
          </cell>
          <cell r="B184" t="str">
            <v>백강관(KSD-3507)</v>
          </cell>
          <cell r="C184" t="str">
            <v>SPP/125A</v>
          </cell>
          <cell r="D184" t="str">
            <v>M</v>
          </cell>
          <cell r="E184">
            <v>12100</v>
          </cell>
          <cell r="F184">
            <v>10478.636363636362</v>
          </cell>
          <cell r="G184">
            <v>69159</v>
          </cell>
        </row>
        <row r="185">
          <cell r="A185">
            <v>20079</v>
          </cell>
          <cell r="B185" t="str">
            <v>백강관(KSD-3507)</v>
          </cell>
          <cell r="C185" t="str">
            <v>SPP/100A</v>
          </cell>
          <cell r="D185" t="str">
            <v>M</v>
          </cell>
          <cell r="E185">
            <v>8890</v>
          </cell>
          <cell r="F185">
            <v>7726.363636363636</v>
          </cell>
          <cell r="G185">
            <v>50994</v>
          </cell>
        </row>
        <row r="186">
          <cell r="A186">
            <v>20080</v>
          </cell>
          <cell r="B186" t="str">
            <v>백강관(KSD-3507)</v>
          </cell>
          <cell r="C186" t="str">
            <v>SPP/80A</v>
          </cell>
          <cell r="D186" t="str">
            <v>M</v>
          </cell>
          <cell r="E186">
            <v>6100</v>
          </cell>
          <cell r="F186">
            <v>5420.9090909090901</v>
          </cell>
          <cell r="G186">
            <v>35778</v>
          </cell>
        </row>
        <row r="187">
          <cell r="A187">
            <v>20081</v>
          </cell>
          <cell r="B187" t="str">
            <v>백강관(KSD-3507)</v>
          </cell>
          <cell r="C187" t="str">
            <v>SPP/65A</v>
          </cell>
          <cell r="D187" t="str">
            <v>M</v>
          </cell>
          <cell r="E187">
            <v>5090</v>
          </cell>
          <cell r="F187">
            <v>4286.6666666666661</v>
          </cell>
          <cell r="G187">
            <v>28292</v>
          </cell>
        </row>
        <row r="188">
          <cell r="A188">
            <v>20082</v>
          </cell>
          <cell r="B188" t="str">
            <v>백강관(KSD-3507)</v>
          </cell>
          <cell r="C188" t="str">
            <v>SPP/50A</v>
          </cell>
          <cell r="D188" t="str">
            <v>M</v>
          </cell>
          <cell r="E188">
            <v>3900</v>
          </cell>
          <cell r="F188">
            <v>3360.454545454545</v>
          </cell>
          <cell r="G188">
            <v>22179</v>
          </cell>
        </row>
        <row r="189">
          <cell r="A189">
            <v>20083</v>
          </cell>
          <cell r="B189" t="str">
            <v>백강관(KSD-3507)</v>
          </cell>
          <cell r="C189" t="str">
            <v>SPP/40A</v>
          </cell>
          <cell r="D189" t="str">
            <v>M</v>
          </cell>
          <cell r="E189">
            <v>2950</v>
          </cell>
          <cell r="F189">
            <v>2451.8181818181815</v>
          </cell>
          <cell r="G189">
            <v>16182</v>
          </cell>
        </row>
        <row r="190">
          <cell r="A190">
            <v>20084</v>
          </cell>
          <cell r="B190" t="str">
            <v>백강관(KSD-3507)</v>
          </cell>
          <cell r="C190" t="str">
            <v>SPP/32A</v>
          </cell>
          <cell r="D190" t="str">
            <v>M</v>
          </cell>
          <cell r="E190">
            <v>2600</v>
          </cell>
          <cell r="F190">
            <v>2132.8787878787875</v>
          </cell>
          <cell r="G190">
            <v>14077</v>
          </cell>
        </row>
        <row r="191">
          <cell r="A191">
            <v>20085</v>
          </cell>
          <cell r="B191" t="str">
            <v>백강관(KSD-3507)</v>
          </cell>
          <cell r="C191" t="str">
            <v>SPP/25A</v>
          </cell>
          <cell r="D191" t="str">
            <v>M</v>
          </cell>
          <cell r="E191">
            <v>2150</v>
          </cell>
          <cell r="F191">
            <v>1766.6666666666665</v>
          </cell>
          <cell r="G191">
            <v>11660</v>
          </cell>
        </row>
        <row r="192">
          <cell r="A192">
            <v>20086</v>
          </cell>
          <cell r="B192" t="str">
            <v>백엘보(용접)</v>
          </cell>
          <cell r="C192" t="str">
            <v>150A</v>
          </cell>
          <cell r="D192" t="str">
            <v>EA</v>
          </cell>
          <cell r="E192">
            <v>12168</v>
          </cell>
          <cell r="F192">
            <v>10140</v>
          </cell>
          <cell r="G192">
            <v>11154</v>
          </cell>
        </row>
        <row r="193">
          <cell r="A193">
            <v>20087</v>
          </cell>
          <cell r="B193" t="str">
            <v>백엘보(용접)</v>
          </cell>
          <cell r="C193" t="str">
            <v>125A</v>
          </cell>
          <cell r="D193" t="str">
            <v>EA</v>
          </cell>
          <cell r="E193">
            <v>7956</v>
          </cell>
          <cell r="F193">
            <v>6629.9999999999991</v>
          </cell>
          <cell r="G193">
            <v>7293</v>
          </cell>
        </row>
        <row r="194">
          <cell r="A194">
            <v>20088</v>
          </cell>
          <cell r="B194" t="str">
            <v>백엘보(용접)</v>
          </cell>
          <cell r="C194" t="str">
            <v>100A</v>
          </cell>
          <cell r="D194" t="str">
            <v>EA</v>
          </cell>
          <cell r="E194">
            <v>7100</v>
          </cell>
          <cell r="F194">
            <v>4095.454545454545</v>
          </cell>
          <cell r="G194">
            <v>4505</v>
          </cell>
        </row>
        <row r="195">
          <cell r="A195">
            <v>20089</v>
          </cell>
          <cell r="B195" t="str">
            <v>백엘보(용접)</v>
          </cell>
          <cell r="C195" t="str">
            <v>80A</v>
          </cell>
          <cell r="D195" t="str">
            <v>EA</v>
          </cell>
          <cell r="E195">
            <v>4607</v>
          </cell>
          <cell r="F195">
            <v>2340</v>
          </cell>
          <cell r="G195">
            <v>2574</v>
          </cell>
        </row>
        <row r="196">
          <cell r="A196">
            <v>20090</v>
          </cell>
          <cell r="B196" t="str">
            <v>백엘보(용접)</v>
          </cell>
          <cell r="C196" t="str">
            <v>65A</v>
          </cell>
          <cell r="D196" t="str">
            <v>EA</v>
          </cell>
          <cell r="E196">
            <v>2760</v>
          </cell>
          <cell r="F196">
            <v>1689.9999999999998</v>
          </cell>
          <cell r="G196">
            <v>1859</v>
          </cell>
        </row>
        <row r="197">
          <cell r="A197">
            <v>20091</v>
          </cell>
          <cell r="B197" t="str">
            <v>백엘보(나사)</v>
          </cell>
          <cell r="C197" t="str">
            <v>50A</v>
          </cell>
          <cell r="D197" t="str">
            <v>EA</v>
          </cell>
          <cell r="E197">
            <v>1794</v>
          </cell>
          <cell r="F197">
            <v>1612.7272727272725</v>
          </cell>
          <cell r="G197">
            <v>1774</v>
          </cell>
        </row>
        <row r="198">
          <cell r="A198">
            <v>20092</v>
          </cell>
          <cell r="B198" t="str">
            <v>백엘보(나사)</v>
          </cell>
          <cell r="C198" t="str">
            <v>40A</v>
          </cell>
          <cell r="D198" t="str">
            <v>EA</v>
          </cell>
          <cell r="E198">
            <v>1236</v>
          </cell>
          <cell r="F198">
            <v>1030</v>
          </cell>
          <cell r="G198">
            <v>1133</v>
          </cell>
        </row>
        <row r="199">
          <cell r="A199">
            <v>20093</v>
          </cell>
          <cell r="B199" t="str">
            <v>백엘보(나사)</v>
          </cell>
          <cell r="C199" t="str">
            <v>32A</v>
          </cell>
          <cell r="D199" t="str">
            <v>EA</v>
          </cell>
          <cell r="E199">
            <v>1041</v>
          </cell>
          <cell r="F199">
            <v>867.27272727272725</v>
          </cell>
          <cell r="G199">
            <v>954</v>
          </cell>
        </row>
        <row r="200">
          <cell r="A200">
            <v>20094</v>
          </cell>
          <cell r="B200" t="str">
            <v>백엘보(나사)</v>
          </cell>
          <cell r="C200" t="str">
            <v>25A</v>
          </cell>
          <cell r="D200" t="str">
            <v>EA</v>
          </cell>
          <cell r="E200">
            <v>1219</v>
          </cell>
          <cell r="F200">
            <v>562.72727272727263</v>
          </cell>
          <cell r="G200">
            <v>619</v>
          </cell>
        </row>
        <row r="201">
          <cell r="A201">
            <v>20095</v>
          </cell>
          <cell r="B201" t="str">
            <v>백티이(용접)</v>
          </cell>
          <cell r="C201" t="str">
            <v>150A</v>
          </cell>
          <cell r="D201" t="str">
            <v>EA</v>
          </cell>
          <cell r="E201">
            <v>14900</v>
          </cell>
          <cell r="F201">
            <v>12155.454545454544</v>
          </cell>
          <cell r="G201">
            <v>13371</v>
          </cell>
        </row>
        <row r="202">
          <cell r="A202">
            <v>20096</v>
          </cell>
          <cell r="B202" t="str">
            <v>백티이(용접)</v>
          </cell>
          <cell r="C202" t="str">
            <v>125A</v>
          </cell>
          <cell r="D202" t="str">
            <v>EA</v>
          </cell>
          <cell r="E202">
            <v>10200</v>
          </cell>
          <cell r="F202">
            <v>7476.363636363636</v>
          </cell>
          <cell r="G202">
            <v>8224</v>
          </cell>
        </row>
        <row r="203">
          <cell r="A203">
            <v>20097</v>
          </cell>
          <cell r="B203" t="str">
            <v>백티이(용접)</v>
          </cell>
          <cell r="C203" t="str">
            <v>100A</v>
          </cell>
          <cell r="D203" t="str">
            <v>EA</v>
          </cell>
          <cell r="E203">
            <v>6250</v>
          </cell>
          <cell r="F203">
            <v>5785.454545454545</v>
          </cell>
          <cell r="G203">
            <v>6364</v>
          </cell>
        </row>
        <row r="204">
          <cell r="A204">
            <v>20098</v>
          </cell>
          <cell r="B204" t="str">
            <v>백티이(용접)</v>
          </cell>
          <cell r="C204" t="str">
            <v>80A</v>
          </cell>
          <cell r="D204" t="str">
            <v>EA</v>
          </cell>
          <cell r="E204">
            <v>4970</v>
          </cell>
          <cell r="F204">
            <v>3497.272727272727</v>
          </cell>
          <cell r="G204">
            <v>3847</v>
          </cell>
        </row>
        <row r="205">
          <cell r="A205">
            <v>20099</v>
          </cell>
          <cell r="B205" t="str">
            <v>백티이(용접)</v>
          </cell>
          <cell r="C205" t="str">
            <v>65A</v>
          </cell>
          <cell r="D205" t="str">
            <v>EA</v>
          </cell>
          <cell r="E205">
            <v>4210</v>
          </cell>
          <cell r="F205">
            <v>2795.454545454545</v>
          </cell>
          <cell r="G205">
            <v>3075</v>
          </cell>
        </row>
        <row r="206">
          <cell r="A206">
            <v>20100</v>
          </cell>
          <cell r="B206" t="str">
            <v>백티이(나사)</v>
          </cell>
          <cell r="C206" t="str">
            <v>50A</v>
          </cell>
          <cell r="D206" t="str">
            <v>EA</v>
          </cell>
          <cell r="E206">
            <v>3790</v>
          </cell>
          <cell r="F206">
            <v>2107.272727272727</v>
          </cell>
          <cell r="G206">
            <v>2318</v>
          </cell>
        </row>
        <row r="207">
          <cell r="A207">
            <v>20101</v>
          </cell>
          <cell r="B207" t="str">
            <v>백티이(나사)</v>
          </cell>
          <cell r="C207" t="str">
            <v>40A</v>
          </cell>
          <cell r="D207" t="str">
            <v>EA</v>
          </cell>
          <cell r="E207">
            <v>2800</v>
          </cell>
          <cell r="F207">
            <v>1440.9090909090908</v>
          </cell>
          <cell r="G207">
            <v>1585</v>
          </cell>
        </row>
        <row r="208">
          <cell r="A208">
            <v>20102</v>
          </cell>
          <cell r="B208" t="str">
            <v>백티이(나사)</v>
          </cell>
          <cell r="C208" t="str">
            <v>32A</v>
          </cell>
          <cell r="D208" t="str">
            <v>EA</v>
          </cell>
          <cell r="E208">
            <v>1980</v>
          </cell>
          <cell r="F208">
            <v>1621.8181818181818</v>
          </cell>
          <cell r="G208">
            <v>1784</v>
          </cell>
        </row>
        <row r="209">
          <cell r="A209">
            <v>20103</v>
          </cell>
          <cell r="B209" t="str">
            <v>백티이(나사)</v>
          </cell>
          <cell r="C209" t="str">
            <v>25A</v>
          </cell>
          <cell r="D209" t="str">
            <v>EA</v>
          </cell>
          <cell r="E209">
            <v>1400</v>
          </cell>
          <cell r="F209">
            <v>780.90909090909088</v>
          </cell>
          <cell r="G209">
            <v>859</v>
          </cell>
        </row>
        <row r="210">
          <cell r="A210">
            <v>20104</v>
          </cell>
          <cell r="B210" t="str">
            <v>백레듀샤(용접)</v>
          </cell>
          <cell r="C210" t="str">
            <v>150A</v>
          </cell>
          <cell r="D210" t="str">
            <v>EA</v>
          </cell>
          <cell r="E210">
            <v>4836</v>
          </cell>
          <cell r="F210">
            <v>4029.9999999999995</v>
          </cell>
          <cell r="G210">
            <v>4433</v>
          </cell>
        </row>
        <row r="211">
          <cell r="A211">
            <v>20105</v>
          </cell>
          <cell r="B211" t="str">
            <v>백레듀샤(용접)</v>
          </cell>
          <cell r="C211" t="str">
            <v>125A</v>
          </cell>
          <cell r="D211" t="str">
            <v>EA</v>
          </cell>
          <cell r="E211">
            <v>3588</v>
          </cell>
          <cell r="F211">
            <v>2989.9999999999995</v>
          </cell>
          <cell r="G211">
            <v>3289</v>
          </cell>
        </row>
        <row r="212">
          <cell r="A212">
            <v>20106</v>
          </cell>
          <cell r="B212" t="str">
            <v>백레듀샤(용접)</v>
          </cell>
          <cell r="C212" t="str">
            <v>100A</v>
          </cell>
          <cell r="D212" t="str">
            <v>EA</v>
          </cell>
          <cell r="E212">
            <v>3680</v>
          </cell>
          <cell r="F212">
            <v>2015.4545454545453</v>
          </cell>
          <cell r="G212">
            <v>2217</v>
          </cell>
        </row>
        <row r="213">
          <cell r="A213">
            <v>20107</v>
          </cell>
          <cell r="B213" t="str">
            <v>백레듀샤(용접)</v>
          </cell>
          <cell r="C213" t="str">
            <v>80A</v>
          </cell>
          <cell r="D213" t="str">
            <v>EA</v>
          </cell>
          <cell r="E213">
            <v>1560</v>
          </cell>
          <cell r="F213">
            <v>1300</v>
          </cell>
          <cell r="G213">
            <v>1430</v>
          </cell>
        </row>
        <row r="214">
          <cell r="A214">
            <v>20108</v>
          </cell>
          <cell r="B214" t="str">
            <v>백레듀샤(용접)</v>
          </cell>
          <cell r="C214" t="str">
            <v>65A</v>
          </cell>
          <cell r="D214" t="str">
            <v>EA</v>
          </cell>
          <cell r="E214">
            <v>2262</v>
          </cell>
          <cell r="F214">
            <v>1052.7272727272727</v>
          </cell>
          <cell r="G214">
            <v>1158</v>
          </cell>
        </row>
        <row r="215">
          <cell r="A215">
            <v>20109</v>
          </cell>
          <cell r="B215" t="str">
            <v>백레듀샤(나사)</v>
          </cell>
          <cell r="C215" t="str">
            <v>50A</v>
          </cell>
          <cell r="D215" t="str">
            <v>EA</v>
          </cell>
          <cell r="E215">
            <v>1950</v>
          </cell>
          <cell r="F215">
            <v>1285.4545454545453</v>
          </cell>
          <cell r="G215">
            <v>1414</v>
          </cell>
        </row>
        <row r="216">
          <cell r="A216">
            <v>20110</v>
          </cell>
          <cell r="B216" t="str">
            <v>백레듀샤(나사)</v>
          </cell>
          <cell r="C216" t="str">
            <v>40A</v>
          </cell>
          <cell r="D216" t="str">
            <v>EA</v>
          </cell>
          <cell r="E216">
            <v>1930</v>
          </cell>
          <cell r="F216">
            <v>802.72727272727263</v>
          </cell>
          <cell r="G216">
            <v>883</v>
          </cell>
        </row>
        <row r="217">
          <cell r="A217">
            <v>20111</v>
          </cell>
          <cell r="B217" t="str">
            <v>백레듀샤(나사)</v>
          </cell>
          <cell r="C217" t="str">
            <v>32A</v>
          </cell>
          <cell r="D217" t="str">
            <v>EA</v>
          </cell>
          <cell r="E217">
            <v>985</v>
          </cell>
          <cell r="F217">
            <v>674.5454545454545</v>
          </cell>
          <cell r="G217">
            <v>742</v>
          </cell>
        </row>
        <row r="218">
          <cell r="A218">
            <v>20112</v>
          </cell>
          <cell r="B218" t="str">
            <v>백레듀샤(나사)</v>
          </cell>
          <cell r="C218" t="str">
            <v>25A</v>
          </cell>
          <cell r="D218" t="str">
            <v>EA</v>
          </cell>
          <cell r="E218">
            <v>660</v>
          </cell>
          <cell r="F218">
            <v>526.36363636363637</v>
          </cell>
          <cell r="G218">
            <v>579</v>
          </cell>
        </row>
        <row r="219">
          <cell r="A219">
            <v>20113</v>
          </cell>
          <cell r="B219" t="str">
            <v>백캡</v>
          </cell>
          <cell r="C219" t="str">
            <v>25A</v>
          </cell>
          <cell r="D219" t="str">
            <v>EA</v>
          </cell>
          <cell r="E219">
            <v>469</v>
          </cell>
          <cell r="F219">
            <v>390.90909090909088</v>
          </cell>
          <cell r="G219">
            <v>430</v>
          </cell>
        </row>
        <row r="220">
          <cell r="A220">
            <v>20114</v>
          </cell>
          <cell r="B220" t="str">
            <v>백캡</v>
          </cell>
          <cell r="C220" t="str">
            <v>32A</v>
          </cell>
          <cell r="D220" t="str">
            <v>EA</v>
          </cell>
        </row>
        <row r="221">
          <cell r="A221">
            <v>20115</v>
          </cell>
          <cell r="B221" t="str">
            <v>백캡</v>
          </cell>
          <cell r="C221" t="str">
            <v>40A</v>
          </cell>
          <cell r="D221" t="str">
            <v>EA</v>
          </cell>
        </row>
        <row r="222">
          <cell r="A222">
            <v>20116</v>
          </cell>
          <cell r="B222" t="str">
            <v>백캡</v>
          </cell>
          <cell r="C222" t="str">
            <v>50A</v>
          </cell>
          <cell r="D222" t="str">
            <v>EA</v>
          </cell>
        </row>
        <row r="223">
          <cell r="A223">
            <v>20117</v>
          </cell>
          <cell r="B223" t="str">
            <v>유니온</v>
          </cell>
          <cell r="C223" t="str">
            <v>25A</v>
          </cell>
          <cell r="D223" t="str">
            <v>EA</v>
          </cell>
          <cell r="E223">
            <v>2261</v>
          </cell>
          <cell r="F223">
            <v>1884.5454545454545</v>
          </cell>
          <cell r="G223">
            <v>2073</v>
          </cell>
        </row>
        <row r="224">
          <cell r="A224">
            <v>20118</v>
          </cell>
          <cell r="B224" t="str">
            <v>감압밸브</v>
          </cell>
          <cell r="C224" t="str">
            <v>40A</v>
          </cell>
          <cell r="D224" t="str">
            <v>EA</v>
          </cell>
          <cell r="E224">
            <v>12000</v>
          </cell>
          <cell r="F224">
            <v>6000</v>
          </cell>
        </row>
        <row r="225">
          <cell r="A225">
            <v>20119</v>
          </cell>
          <cell r="B225" t="str">
            <v>관보온재</v>
          </cell>
          <cell r="C225" t="str">
            <v>150A*20T</v>
          </cell>
          <cell r="D225" t="str">
            <v>M</v>
          </cell>
          <cell r="E225">
            <v>4010</v>
          </cell>
          <cell r="F225">
            <v>4050</v>
          </cell>
        </row>
        <row r="226">
          <cell r="A226">
            <v>20120</v>
          </cell>
          <cell r="B226" t="str">
            <v>관보온재</v>
          </cell>
          <cell r="C226" t="str">
            <v>125A*20T</v>
          </cell>
          <cell r="D226" t="str">
            <v>M</v>
          </cell>
          <cell r="E226">
            <v>3860</v>
          </cell>
          <cell r="F226">
            <v>3050</v>
          </cell>
        </row>
        <row r="227">
          <cell r="A227">
            <v>20121</v>
          </cell>
          <cell r="B227" t="str">
            <v>관보온재</v>
          </cell>
          <cell r="C227" t="str">
            <v>100A*20T</v>
          </cell>
          <cell r="D227" t="str">
            <v>M</v>
          </cell>
          <cell r="E227">
            <v>3681</v>
          </cell>
          <cell r="F227">
            <v>2360</v>
          </cell>
        </row>
        <row r="228">
          <cell r="A228">
            <v>20122</v>
          </cell>
          <cell r="B228" t="str">
            <v>관보온재</v>
          </cell>
          <cell r="C228" t="str">
            <v>80A*20T</v>
          </cell>
          <cell r="D228" t="str">
            <v>M</v>
          </cell>
          <cell r="E228">
            <v>3420</v>
          </cell>
          <cell r="F228">
            <v>1835</v>
          </cell>
        </row>
        <row r="229">
          <cell r="A229">
            <v>20123</v>
          </cell>
          <cell r="B229" t="str">
            <v>관보온재</v>
          </cell>
          <cell r="C229" t="str">
            <v>65A*20T</v>
          </cell>
          <cell r="D229" t="str">
            <v>M</v>
          </cell>
          <cell r="E229">
            <v>2794</v>
          </cell>
          <cell r="F229">
            <v>1660</v>
          </cell>
        </row>
        <row r="230">
          <cell r="A230">
            <v>20124</v>
          </cell>
          <cell r="B230" t="str">
            <v>관보온재</v>
          </cell>
          <cell r="C230" t="str">
            <v>50A*20T</v>
          </cell>
          <cell r="D230" t="str">
            <v>M</v>
          </cell>
          <cell r="E230">
            <v>2451</v>
          </cell>
          <cell r="F230">
            <v>1335</v>
          </cell>
        </row>
        <row r="231">
          <cell r="A231">
            <v>20125</v>
          </cell>
          <cell r="B231" t="str">
            <v>관보온재</v>
          </cell>
          <cell r="C231" t="str">
            <v>40A*20T</v>
          </cell>
          <cell r="D231" t="str">
            <v>M</v>
          </cell>
          <cell r="E231">
            <v>2137</v>
          </cell>
          <cell r="F231">
            <v>1130</v>
          </cell>
        </row>
        <row r="232">
          <cell r="A232">
            <v>20126</v>
          </cell>
          <cell r="B232" t="str">
            <v>관보온재</v>
          </cell>
          <cell r="C232" t="str">
            <v>32A*20T</v>
          </cell>
          <cell r="D232" t="str">
            <v>M</v>
          </cell>
          <cell r="E232">
            <v>2045</v>
          </cell>
          <cell r="F232">
            <v>1030</v>
          </cell>
        </row>
        <row r="233">
          <cell r="A233">
            <v>20127</v>
          </cell>
          <cell r="B233" t="str">
            <v>관보온재</v>
          </cell>
          <cell r="C233" t="str">
            <v>25A*20T</v>
          </cell>
          <cell r="D233" t="str">
            <v>M</v>
          </cell>
          <cell r="E233">
            <v>1893</v>
          </cell>
          <cell r="F233">
            <v>930</v>
          </cell>
        </row>
        <row r="234">
          <cell r="A234">
            <v>20128</v>
          </cell>
          <cell r="B234" t="str">
            <v>알람밸브</v>
          </cell>
          <cell r="C234" t="str">
            <v>150A</v>
          </cell>
          <cell r="D234" t="str">
            <v>SET</v>
          </cell>
          <cell r="E234">
            <v>400000</v>
          </cell>
          <cell r="F234">
            <v>230000</v>
          </cell>
        </row>
        <row r="235">
          <cell r="A235">
            <v>20129</v>
          </cell>
          <cell r="B235" t="str">
            <v>알람밸브</v>
          </cell>
          <cell r="C235" t="str">
            <v>125A</v>
          </cell>
          <cell r="D235" t="str">
            <v>SET</v>
          </cell>
        </row>
        <row r="236">
          <cell r="A236">
            <v>20130</v>
          </cell>
          <cell r="B236" t="str">
            <v>알람밸브</v>
          </cell>
          <cell r="C236" t="str">
            <v>100A</v>
          </cell>
          <cell r="D236" t="str">
            <v>SET</v>
          </cell>
          <cell r="E236">
            <v>320000</v>
          </cell>
          <cell r="F236">
            <v>200000</v>
          </cell>
        </row>
        <row r="237">
          <cell r="A237">
            <v>20131</v>
          </cell>
          <cell r="B237" t="str">
            <v>알람밸브</v>
          </cell>
          <cell r="C237" t="str">
            <v>80A</v>
          </cell>
          <cell r="D237" t="str">
            <v>SET</v>
          </cell>
          <cell r="E237">
            <v>280000</v>
          </cell>
          <cell r="F237">
            <v>0</v>
          </cell>
        </row>
        <row r="238">
          <cell r="A238">
            <v>20132</v>
          </cell>
          <cell r="B238" t="str">
            <v>알람밸브</v>
          </cell>
          <cell r="C238" t="str">
            <v>65A</v>
          </cell>
          <cell r="D238" t="str">
            <v>SET</v>
          </cell>
          <cell r="E238">
            <v>200000</v>
          </cell>
          <cell r="F238">
            <v>0</v>
          </cell>
        </row>
        <row r="239">
          <cell r="A239">
            <v>20133</v>
          </cell>
          <cell r="B239" t="str">
            <v>프리액션밸브</v>
          </cell>
          <cell r="C239" t="str">
            <v>150A</v>
          </cell>
          <cell r="D239" t="str">
            <v>SET</v>
          </cell>
          <cell r="E239">
            <v>970000</v>
          </cell>
          <cell r="F239">
            <v>420000</v>
          </cell>
        </row>
        <row r="240">
          <cell r="A240">
            <v>20134</v>
          </cell>
          <cell r="B240" t="str">
            <v>프리액션밸브</v>
          </cell>
          <cell r="C240" t="str">
            <v>125A</v>
          </cell>
          <cell r="D240" t="str">
            <v>SET</v>
          </cell>
          <cell r="F240">
            <v>0</v>
          </cell>
        </row>
        <row r="241">
          <cell r="A241">
            <v>20135</v>
          </cell>
          <cell r="B241" t="str">
            <v>프리액션밸브</v>
          </cell>
          <cell r="C241" t="str">
            <v>100A</v>
          </cell>
          <cell r="D241" t="str">
            <v>SET</v>
          </cell>
          <cell r="E241">
            <v>869000</v>
          </cell>
          <cell r="F241">
            <v>380000</v>
          </cell>
        </row>
        <row r="242">
          <cell r="A242">
            <v>20136</v>
          </cell>
          <cell r="B242" t="str">
            <v>프리액션밸브</v>
          </cell>
          <cell r="C242" t="str">
            <v>80A</v>
          </cell>
          <cell r="D242" t="str">
            <v>SET</v>
          </cell>
          <cell r="E242">
            <v>790000</v>
          </cell>
          <cell r="F242">
            <v>360000</v>
          </cell>
        </row>
        <row r="243">
          <cell r="A243">
            <v>20137</v>
          </cell>
          <cell r="B243" t="str">
            <v>프리액션밸브</v>
          </cell>
          <cell r="C243" t="str">
            <v>65A</v>
          </cell>
          <cell r="D243" t="str">
            <v>SET</v>
          </cell>
        </row>
        <row r="244">
          <cell r="A244">
            <v>20138</v>
          </cell>
          <cell r="B244" t="str">
            <v>TEST V/V함</v>
          </cell>
          <cell r="C244" t="str">
            <v>500*300*180</v>
          </cell>
          <cell r="D244" t="str">
            <v>SET</v>
          </cell>
          <cell r="E244">
            <v>55000</v>
          </cell>
          <cell r="F244">
            <v>43000</v>
          </cell>
        </row>
        <row r="245">
          <cell r="A245">
            <v>20139</v>
          </cell>
          <cell r="B245" t="str">
            <v>순간유량계(일반)</v>
          </cell>
          <cell r="C245" t="str">
            <v>150A</v>
          </cell>
          <cell r="D245" t="str">
            <v>EA</v>
          </cell>
          <cell r="F245">
            <v>0</v>
          </cell>
        </row>
        <row r="246">
          <cell r="A246">
            <v>20140</v>
          </cell>
          <cell r="B246" t="str">
            <v>순간유량계(일반)</v>
          </cell>
          <cell r="C246" t="str">
            <v>125A</v>
          </cell>
          <cell r="D246" t="str">
            <v>EA</v>
          </cell>
        </row>
        <row r="247">
          <cell r="A247">
            <v>20141</v>
          </cell>
          <cell r="B247" t="str">
            <v>순간유량계(일반)</v>
          </cell>
          <cell r="C247" t="str">
            <v>100A</v>
          </cell>
          <cell r="D247" t="str">
            <v>EA</v>
          </cell>
        </row>
        <row r="248">
          <cell r="A248">
            <v>20142</v>
          </cell>
          <cell r="B248" t="str">
            <v>순간유량계(일반)</v>
          </cell>
          <cell r="C248" t="str">
            <v>80A</v>
          </cell>
          <cell r="D248" t="str">
            <v>EA</v>
          </cell>
          <cell r="E248">
            <v>21000</v>
          </cell>
          <cell r="F248">
            <v>14000</v>
          </cell>
        </row>
        <row r="249">
          <cell r="A249">
            <v>20143</v>
          </cell>
          <cell r="B249" t="str">
            <v>순간유량계(일반)</v>
          </cell>
          <cell r="C249" t="str">
            <v>65A</v>
          </cell>
          <cell r="D249" t="str">
            <v>EA</v>
          </cell>
          <cell r="E249">
            <v>19500</v>
          </cell>
          <cell r="F249">
            <v>13000</v>
          </cell>
        </row>
        <row r="250">
          <cell r="A250">
            <v>20144</v>
          </cell>
          <cell r="B250" t="str">
            <v>순간유량계(일반)</v>
          </cell>
          <cell r="C250" t="str">
            <v>50A</v>
          </cell>
          <cell r="D250" t="str">
            <v>EA</v>
          </cell>
          <cell r="E250">
            <v>18000</v>
          </cell>
          <cell r="F250">
            <v>12000</v>
          </cell>
        </row>
        <row r="251">
          <cell r="A251">
            <v>20145</v>
          </cell>
          <cell r="B251" t="str">
            <v>순간유량계(일반)</v>
          </cell>
          <cell r="C251" t="str">
            <v>40A</v>
          </cell>
          <cell r="D251" t="str">
            <v>EA</v>
          </cell>
          <cell r="E251">
            <v>16500</v>
          </cell>
          <cell r="F251">
            <v>11000</v>
          </cell>
        </row>
        <row r="252">
          <cell r="A252">
            <v>20146</v>
          </cell>
          <cell r="B252" t="str">
            <v>SP헤드</v>
          </cell>
          <cell r="C252" t="str">
            <v>72℃ 15A상향</v>
          </cell>
          <cell r="D252" t="str">
            <v>EA</v>
          </cell>
          <cell r="E252">
            <v>10000</v>
          </cell>
          <cell r="F252">
            <v>2500</v>
          </cell>
        </row>
        <row r="253">
          <cell r="A253">
            <v>20147</v>
          </cell>
          <cell r="B253" t="str">
            <v>SP헤드</v>
          </cell>
          <cell r="C253" t="str">
            <v>72℃ 15A측벽</v>
          </cell>
          <cell r="D253" t="str">
            <v>EA</v>
          </cell>
          <cell r="E253">
            <v>10000</v>
          </cell>
          <cell r="F253">
            <v>3500</v>
          </cell>
        </row>
        <row r="254">
          <cell r="A254">
            <v>20148</v>
          </cell>
          <cell r="B254" t="str">
            <v>SP헤드</v>
          </cell>
          <cell r="C254" t="str">
            <v>105℃ 15A상향</v>
          </cell>
          <cell r="D254" t="str">
            <v>EA</v>
          </cell>
          <cell r="E254">
            <v>12000</v>
          </cell>
          <cell r="F254">
            <v>4500</v>
          </cell>
        </row>
        <row r="255">
          <cell r="A255">
            <v>20149</v>
          </cell>
          <cell r="B255" t="str">
            <v>SP헤드</v>
          </cell>
          <cell r="C255" t="str">
            <v>72℃ 15A하향</v>
          </cell>
          <cell r="D255" t="str">
            <v>EA</v>
          </cell>
          <cell r="E255">
            <v>10000</v>
          </cell>
          <cell r="F255">
            <v>2500</v>
          </cell>
        </row>
        <row r="256">
          <cell r="A256">
            <v>20150</v>
          </cell>
          <cell r="B256" t="str">
            <v>SP헤드</v>
          </cell>
          <cell r="C256" t="str">
            <v>105℃ 15A하향</v>
          </cell>
          <cell r="D256" t="str">
            <v>EA</v>
          </cell>
          <cell r="E256">
            <v>12000</v>
          </cell>
          <cell r="F256">
            <v>4500</v>
          </cell>
        </row>
        <row r="257">
          <cell r="A257">
            <v>20151</v>
          </cell>
          <cell r="B257" t="str">
            <v>백니쁠</v>
          </cell>
          <cell r="C257" t="str">
            <v>100A</v>
          </cell>
          <cell r="D257" t="str">
            <v>EA</v>
          </cell>
          <cell r="E257">
            <v>4500</v>
          </cell>
          <cell r="F257">
            <v>4270</v>
          </cell>
        </row>
        <row r="258">
          <cell r="A258">
            <v>20152</v>
          </cell>
          <cell r="B258" t="str">
            <v>백니쁠</v>
          </cell>
          <cell r="C258" t="str">
            <v>80A</v>
          </cell>
          <cell r="D258" t="str">
            <v>EA</v>
          </cell>
        </row>
        <row r="259">
          <cell r="A259">
            <v>20153</v>
          </cell>
          <cell r="B259" t="str">
            <v>백니쁠</v>
          </cell>
          <cell r="C259" t="str">
            <v>65A</v>
          </cell>
          <cell r="D259" t="str">
            <v>EA</v>
          </cell>
          <cell r="F259">
            <v>2144</v>
          </cell>
        </row>
        <row r="260">
          <cell r="A260">
            <v>20154</v>
          </cell>
          <cell r="B260" t="str">
            <v>백니쁠</v>
          </cell>
          <cell r="C260" t="str">
            <v>50A</v>
          </cell>
          <cell r="D260" t="str">
            <v>EA</v>
          </cell>
          <cell r="E260">
            <v>1560</v>
          </cell>
          <cell r="F260">
            <v>1060</v>
          </cell>
        </row>
        <row r="261">
          <cell r="A261">
            <v>20155</v>
          </cell>
          <cell r="B261" t="str">
            <v>백니쁠</v>
          </cell>
          <cell r="C261" t="str">
            <v>40A</v>
          </cell>
          <cell r="D261" t="str">
            <v>EA</v>
          </cell>
          <cell r="E261">
            <v>1390</v>
          </cell>
          <cell r="F261">
            <v>830</v>
          </cell>
        </row>
        <row r="262">
          <cell r="A262">
            <v>20156</v>
          </cell>
          <cell r="B262" t="str">
            <v>백니쁠</v>
          </cell>
          <cell r="C262" t="str">
            <v>32A</v>
          </cell>
          <cell r="D262" t="str">
            <v>EA</v>
          </cell>
          <cell r="E262">
            <v>987</v>
          </cell>
          <cell r="F262">
            <v>640</v>
          </cell>
        </row>
        <row r="263">
          <cell r="A263">
            <v>20157</v>
          </cell>
          <cell r="B263" t="str">
            <v>백니쁠</v>
          </cell>
          <cell r="C263" t="str">
            <v>25A</v>
          </cell>
          <cell r="D263" t="str">
            <v>EA</v>
          </cell>
          <cell r="E263">
            <v>620</v>
          </cell>
          <cell r="F263">
            <v>480</v>
          </cell>
        </row>
        <row r="264">
          <cell r="A264">
            <v>20158</v>
          </cell>
          <cell r="B264" t="str">
            <v>완강기(걸이)</v>
          </cell>
          <cell r="C264" t="str">
            <v>3층용</v>
          </cell>
          <cell r="D264" t="str">
            <v>EA</v>
          </cell>
          <cell r="E264">
            <v>175000</v>
          </cell>
          <cell r="F264">
            <v>85000</v>
          </cell>
        </row>
        <row r="265">
          <cell r="A265">
            <v>20159</v>
          </cell>
          <cell r="B265" t="str">
            <v>완강기(걸이)</v>
          </cell>
          <cell r="C265" t="str">
            <v>4층용</v>
          </cell>
          <cell r="D265" t="str">
            <v>EA</v>
          </cell>
          <cell r="E265">
            <v>195000</v>
          </cell>
          <cell r="F265">
            <v>90000</v>
          </cell>
        </row>
        <row r="266">
          <cell r="A266">
            <v>20160</v>
          </cell>
          <cell r="B266" t="str">
            <v>완강기(걸이)</v>
          </cell>
          <cell r="C266" t="str">
            <v>5층용</v>
          </cell>
          <cell r="D266" t="str">
            <v>EA</v>
          </cell>
          <cell r="E266">
            <v>215000</v>
          </cell>
          <cell r="F266">
            <v>97500</v>
          </cell>
        </row>
        <row r="267">
          <cell r="A267">
            <v>20161</v>
          </cell>
          <cell r="B267" t="str">
            <v>완강기(걸이)</v>
          </cell>
          <cell r="C267" t="str">
            <v>6층용</v>
          </cell>
          <cell r="D267" t="str">
            <v>EA</v>
          </cell>
          <cell r="E267">
            <v>225000</v>
          </cell>
          <cell r="F267">
            <v>105000</v>
          </cell>
        </row>
        <row r="268">
          <cell r="A268">
            <v>20162</v>
          </cell>
          <cell r="B268" t="str">
            <v>알루미늄밴드</v>
          </cell>
          <cell r="C268" t="str">
            <v>25MM</v>
          </cell>
          <cell r="D268" t="str">
            <v>M</v>
          </cell>
          <cell r="E268">
            <v>3000</v>
          </cell>
          <cell r="F268">
            <v>2600</v>
          </cell>
        </row>
        <row r="269">
          <cell r="A269">
            <v>20163</v>
          </cell>
          <cell r="B269" t="str">
            <v>옥내소화전주펌프</v>
          </cell>
          <cell r="C269" t="str">
            <v>7.5HP/4S/200LPM/52M/50A</v>
          </cell>
          <cell r="D269" t="str">
            <v>대</v>
          </cell>
          <cell r="E269">
            <v>1025700</v>
          </cell>
          <cell r="F269">
            <v>789000</v>
          </cell>
        </row>
        <row r="270">
          <cell r="A270">
            <v>20164</v>
          </cell>
          <cell r="B270" t="str">
            <v>옥내소화전보조펌프</v>
          </cell>
          <cell r="C270" t="str">
            <v>3HP/60LPM/52M/40A</v>
          </cell>
          <cell r="D270" t="str">
            <v>대</v>
          </cell>
          <cell r="E270">
            <v>430300</v>
          </cell>
          <cell r="F270">
            <v>331000</v>
          </cell>
        </row>
        <row r="271">
          <cell r="A271">
            <v>20165</v>
          </cell>
          <cell r="B271" t="str">
            <v>SP주펌프</v>
          </cell>
          <cell r="D271" t="str">
            <v>대</v>
          </cell>
        </row>
        <row r="272">
          <cell r="A272">
            <v>20166</v>
          </cell>
          <cell r="B272" t="str">
            <v>SP보조펌프</v>
          </cell>
          <cell r="D272" t="str">
            <v>대</v>
          </cell>
        </row>
        <row r="273">
          <cell r="A273">
            <v>20167</v>
          </cell>
          <cell r="B273" t="str">
            <v>펌프방진(OSM+BMB)</v>
          </cell>
          <cell r="D273" t="str">
            <v>SET</v>
          </cell>
          <cell r="E273">
            <v>136500</v>
          </cell>
          <cell r="F273">
            <v>105000</v>
          </cell>
        </row>
        <row r="274">
          <cell r="A274">
            <v>20168</v>
          </cell>
          <cell r="B274" t="str">
            <v>소화기받침대</v>
          </cell>
          <cell r="C274" t="str">
            <v>3.3KG</v>
          </cell>
          <cell r="D274" t="str">
            <v>EA</v>
          </cell>
          <cell r="E274">
            <v>5000</v>
          </cell>
          <cell r="F274">
            <v>3000</v>
          </cell>
        </row>
        <row r="275">
          <cell r="A275">
            <v>20169</v>
          </cell>
          <cell r="B275" t="str">
            <v>PIPE HANGER</v>
          </cell>
          <cell r="C275" t="str">
            <v>80A</v>
          </cell>
          <cell r="D275" t="str">
            <v>EA</v>
          </cell>
          <cell r="E275">
            <v>1300</v>
          </cell>
          <cell r="F275">
            <v>1000</v>
          </cell>
        </row>
        <row r="276">
          <cell r="A276">
            <v>20170</v>
          </cell>
          <cell r="B276" t="str">
            <v>PIPE HANGER</v>
          </cell>
          <cell r="C276" t="str">
            <v>65A</v>
          </cell>
          <cell r="D276" t="str">
            <v>EA</v>
          </cell>
          <cell r="E276">
            <v>1040</v>
          </cell>
          <cell r="F276">
            <v>800</v>
          </cell>
        </row>
        <row r="277">
          <cell r="A277">
            <v>20171</v>
          </cell>
          <cell r="B277" t="str">
            <v>PIPE HANGER</v>
          </cell>
          <cell r="C277" t="str">
            <v>50A</v>
          </cell>
          <cell r="D277" t="str">
            <v>EA</v>
          </cell>
          <cell r="E277">
            <v>910</v>
          </cell>
          <cell r="F277">
            <v>700</v>
          </cell>
        </row>
        <row r="278">
          <cell r="A278">
            <v>20172</v>
          </cell>
          <cell r="B278" t="str">
            <v>PIPE HANGER</v>
          </cell>
          <cell r="C278" t="str">
            <v>40A</v>
          </cell>
          <cell r="D278" t="str">
            <v>EA</v>
          </cell>
          <cell r="E278">
            <v>780</v>
          </cell>
          <cell r="F278">
            <v>600</v>
          </cell>
        </row>
        <row r="279">
          <cell r="A279">
            <v>20173</v>
          </cell>
          <cell r="B279" t="str">
            <v>PIPE HANGER</v>
          </cell>
          <cell r="C279" t="str">
            <v>32A</v>
          </cell>
          <cell r="D279" t="str">
            <v>EA</v>
          </cell>
          <cell r="E279">
            <v>650</v>
          </cell>
          <cell r="F279">
            <v>500</v>
          </cell>
        </row>
        <row r="280">
          <cell r="A280">
            <v>20174</v>
          </cell>
          <cell r="B280" t="str">
            <v>PIPE HANGER</v>
          </cell>
          <cell r="C280" t="str">
            <v>25A</v>
          </cell>
          <cell r="D280" t="str">
            <v>EA</v>
          </cell>
          <cell r="E280">
            <v>520</v>
          </cell>
          <cell r="F280">
            <v>400</v>
          </cell>
        </row>
        <row r="281">
          <cell r="A281">
            <v>20175</v>
          </cell>
          <cell r="B281" t="str">
            <v>U볼트/너트</v>
          </cell>
          <cell r="C281" t="str">
            <v>200A</v>
          </cell>
          <cell r="D281" t="str">
            <v>EA</v>
          </cell>
        </row>
        <row r="282">
          <cell r="A282">
            <v>20176</v>
          </cell>
          <cell r="B282" t="str">
            <v>U볼트/너트</v>
          </cell>
          <cell r="C282" t="str">
            <v>150A</v>
          </cell>
          <cell r="D282" t="str">
            <v>EA</v>
          </cell>
        </row>
        <row r="283">
          <cell r="A283">
            <v>20177</v>
          </cell>
          <cell r="B283" t="str">
            <v>U볼트/너트</v>
          </cell>
          <cell r="C283" t="str">
            <v>125A</v>
          </cell>
          <cell r="D283" t="str">
            <v>EA</v>
          </cell>
        </row>
        <row r="284">
          <cell r="A284">
            <v>20178</v>
          </cell>
          <cell r="B284" t="str">
            <v>U볼트/너트</v>
          </cell>
          <cell r="C284" t="str">
            <v>100A</v>
          </cell>
          <cell r="D284" t="str">
            <v>EA</v>
          </cell>
          <cell r="E284">
            <v>367</v>
          </cell>
        </row>
        <row r="285">
          <cell r="A285">
            <v>20179</v>
          </cell>
          <cell r="B285" t="str">
            <v>U볼트/너트</v>
          </cell>
          <cell r="C285" t="str">
            <v>80A</v>
          </cell>
          <cell r="D285" t="str">
            <v>EA</v>
          </cell>
          <cell r="E285">
            <v>258</v>
          </cell>
        </row>
        <row r="286">
          <cell r="A286">
            <v>20180</v>
          </cell>
          <cell r="B286" t="str">
            <v>U볼트/너트</v>
          </cell>
          <cell r="C286" t="str">
            <v>65A</v>
          </cell>
          <cell r="D286" t="str">
            <v>EA</v>
          </cell>
          <cell r="E286">
            <v>165</v>
          </cell>
        </row>
        <row r="287">
          <cell r="A287">
            <v>20181</v>
          </cell>
          <cell r="B287" t="str">
            <v>U볼트/너트</v>
          </cell>
          <cell r="C287" t="str">
            <v>50A</v>
          </cell>
          <cell r="D287" t="str">
            <v>EA</v>
          </cell>
          <cell r="E287">
            <v>139</v>
          </cell>
        </row>
        <row r="288">
          <cell r="A288">
            <v>20182</v>
          </cell>
          <cell r="B288" t="str">
            <v>볼트/너트</v>
          </cell>
          <cell r="C288" t="str">
            <v>M16*65L</v>
          </cell>
          <cell r="D288" t="str">
            <v>EA</v>
          </cell>
          <cell r="E288">
            <v>450</v>
          </cell>
          <cell r="F288">
            <v>190</v>
          </cell>
        </row>
        <row r="289">
          <cell r="A289">
            <v>20183</v>
          </cell>
          <cell r="B289" t="str">
            <v>압력탱크</v>
          </cell>
          <cell r="C289" t="str">
            <v>100L</v>
          </cell>
          <cell r="D289" t="str">
            <v>EA</v>
          </cell>
          <cell r="E289">
            <v>350000</v>
          </cell>
          <cell r="F289">
            <v>190000</v>
          </cell>
        </row>
        <row r="290">
          <cell r="A290">
            <v>20184</v>
          </cell>
          <cell r="B290" t="str">
            <v>CO2소화기</v>
          </cell>
          <cell r="C290" t="str">
            <v>50L/B</v>
          </cell>
          <cell r="D290" t="str">
            <v>EA</v>
          </cell>
          <cell r="E290">
            <v>480000</v>
          </cell>
          <cell r="F290">
            <v>300000</v>
          </cell>
        </row>
        <row r="291">
          <cell r="A291">
            <v>20185</v>
          </cell>
          <cell r="B291" t="str">
            <v>CO2소화기</v>
          </cell>
          <cell r="C291" t="str">
            <v>15L/B</v>
          </cell>
          <cell r="D291" t="str">
            <v>EA</v>
          </cell>
          <cell r="E291">
            <v>210000</v>
          </cell>
          <cell r="F291">
            <v>85000</v>
          </cell>
        </row>
        <row r="292">
          <cell r="A292">
            <v>20186</v>
          </cell>
          <cell r="B292" t="str">
            <v>CO2소화기</v>
          </cell>
          <cell r="C292" t="str">
            <v>10L/B</v>
          </cell>
          <cell r="D292" t="str">
            <v>EA</v>
          </cell>
          <cell r="E292">
            <v>165000</v>
          </cell>
          <cell r="F292">
            <v>75000</v>
          </cell>
        </row>
        <row r="293">
          <cell r="A293">
            <v>20187</v>
          </cell>
          <cell r="B293" t="str">
            <v>CO2소화기</v>
          </cell>
          <cell r="C293" t="str">
            <v>5L/B</v>
          </cell>
          <cell r="D293" t="str">
            <v>EA</v>
          </cell>
        </row>
        <row r="294">
          <cell r="A294">
            <v>20188</v>
          </cell>
          <cell r="B294" t="str">
            <v>하론소화기</v>
          </cell>
          <cell r="C294" t="str">
            <v>68KG</v>
          </cell>
          <cell r="D294" t="str">
            <v>EA</v>
          </cell>
        </row>
        <row r="295">
          <cell r="A295">
            <v>20189</v>
          </cell>
          <cell r="B295" t="str">
            <v>하론소화기</v>
          </cell>
          <cell r="C295" t="str">
            <v>46KG</v>
          </cell>
          <cell r="D295" t="str">
            <v>EA</v>
          </cell>
        </row>
        <row r="296">
          <cell r="A296">
            <v>20190</v>
          </cell>
          <cell r="B296" t="str">
            <v>하론소화기</v>
          </cell>
          <cell r="C296" t="str">
            <v>23KG</v>
          </cell>
          <cell r="D296" t="str">
            <v>EA</v>
          </cell>
        </row>
        <row r="297">
          <cell r="A297">
            <v>20191</v>
          </cell>
          <cell r="B297" t="str">
            <v>하론소화기</v>
          </cell>
          <cell r="C297" t="str">
            <v>6.8KG</v>
          </cell>
          <cell r="D297" t="str">
            <v>EA</v>
          </cell>
        </row>
        <row r="298">
          <cell r="A298">
            <v>20192</v>
          </cell>
          <cell r="B298" t="str">
            <v>하론소화기</v>
          </cell>
          <cell r="C298" t="str">
            <v>4.5KG</v>
          </cell>
          <cell r="D298" t="str">
            <v>EA</v>
          </cell>
        </row>
        <row r="299">
          <cell r="A299">
            <v>20193</v>
          </cell>
          <cell r="B299" t="str">
            <v>하론소화기</v>
          </cell>
          <cell r="C299" t="str">
            <v>3.0KG</v>
          </cell>
          <cell r="D299" t="str">
            <v>EA</v>
          </cell>
          <cell r="E299">
            <v>150000</v>
          </cell>
          <cell r="F299">
            <v>70000</v>
          </cell>
        </row>
        <row r="300">
          <cell r="A300">
            <v>20194</v>
          </cell>
          <cell r="B300" t="str">
            <v>하론소화기</v>
          </cell>
          <cell r="C300" t="str">
            <v>2.0KG</v>
          </cell>
          <cell r="D300" t="str">
            <v>EA</v>
          </cell>
        </row>
        <row r="301">
          <cell r="A301">
            <v>20195</v>
          </cell>
          <cell r="B301" t="str">
            <v>하론소화기</v>
          </cell>
          <cell r="C301" t="str">
            <v>1.0KG</v>
          </cell>
          <cell r="D301" t="str">
            <v>EA</v>
          </cell>
        </row>
        <row r="302">
          <cell r="A302">
            <v>20196</v>
          </cell>
          <cell r="B302" t="str">
            <v>물올림탱크</v>
          </cell>
          <cell r="C302" t="str">
            <v>100L</v>
          </cell>
          <cell r="D302" t="str">
            <v>EA</v>
          </cell>
          <cell r="E302">
            <v>215000</v>
          </cell>
          <cell r="F302">
            <v>85000</v>
          </cell>
        </row>
        <row r="303">
          <cell r="A303">
            <v>20197</v>
          </cell>
          <cell r="B303" t="str">
            <v>살수헤드</v>
          </cell>
          <cell r="C303" t="str">
            <v>15A</v>
          </cell>
          <cell r="D303" t="str">
            <v>EA</v>
          </cell>
          <cell r="E303">
            <v>7000</v>
          </cell>
          <cell r="F303">
            <v>4000</v>
          </cell>
        </row>
        <row r="304">
          <cell r="A304">
            <v>20198</v>
          </cell>
          <cell r="B304" t="str">
            <v>살수헤드</v>
          </cell>
          <cell r="C304" t="str">
            <v>20A</v>
          </cell>
          <cell r="D304" t="str">
            <v>EA</v>
          </cell>
          <cell r="E304">
            <v>9000</v>
          </cell>
          <cell r="F304">
            <v>4500</v>
          </cell>
        </row>
        <row r="305">
          <cell r="A305">
            <v>20199</v>
          </cell>
          <cell r="B305" t="str">
            <v>앵글</v>
          </cell>
          <cell r="C305" t="str">
            <v>40MM*5T</v>
          </cell>
          <cell r="D305" t="str">
            <v>M</v>
          </cell>
          <cell r="E305">
            <v>1419.6</v>
          </cell>
          <cell r="F305">
            <v>1092</v>
          </cell>
        </row>
        <row r="306">
          <cell r="A306">
            <v>20200</v>
          </cell>
          <cell r="B306" t="str">
            <v>셋트앙카</v>
          </cell>
          <cell r="C306" t="str">
            <v>3/8"</v>
          </cell>
          <cell r="D306" t="str">
            <v>EA</v>
          </cell>
          <cell r="E306">
            <v>117</v>
          </cell>
          <cell r="F306">
            <v>90</v>
          </cell>
        </row>
        <row r="307">
          <cell r="A307">
            <v>20201</v>
          </cell>
          <cell r="B307" t="str">
            <v>전산볼트</v>
          </cell>
          <cell r="C307" t="str">
            <v>1M</v>
          </cell>
          <cell r="D307" t="str">
            <v>EA</v>
          </cell>
          <cell r="E307">
            <v>1300</v>
          </cell>
          <cell r="F307">
            <v>1000</v>
          </cell>
        </row>
        <row r="308">
          <cell r="A308">
            <v>20202</v>
          </cell>
          <cell r="B308" t="str">
            <v>보온테이프</v>
          </cell>
          <cell r="C308" t="str">
            <v>적색</v>
          </cell>
          <cell r="D308" t="str">
            <v>EA</v>
          </cell>
          <cell r="E308">
            <v>700</v>
          </cell>
        </row>
        <row r="309">
          <cell r="A309">
            <v>20203</v>
          </cell>
          <cell r="B309" t="str">
            <v>방열복, 공기호흡기</v>
          </cell>
          <cell r="C309" t="str">
            <v>SAS500/#UPS-84</v>
          </cell>
          <cell r="D309" t="str">
            <v>SET</v>
          </cell>
          <cell r="E309">
            <v>2707000</v>
          </cell>
          <cell r="F309">
            <v>2151000</v>
          </cell>
        </row>
        <row r="310">
          <cell r="A310">
            <v>20204</v>
          </cell>
          <cell r="B310" t="str">
            <v>후드밸브</v>
          </cell>
          <cell r="C310" t="str">
            <v>150A</v>
          </cell>
          <cell r="D310" t="str">
            <v>EA</v>
          </cell>
          <cell r="E310">
            <v>73943.999999999985</v>
          </cell>
          <cell r="F310">
            <v>56879.999999999993</v>
          </cell>
          <cell r="G310">
            <v>62568</v>
          </cell>
        </row>
        <row r="311">
          <cell r="A311">
            <v>20205</v>
          </cell>
          <cell r="B311" t="str">
            <v>후드밸브</v>
          </cell>
          <cell r="C311" t="str">
            <v>125A</v>
          </cell>
          <cell r="D311" t="str">
            <v>EA</v>
          </cell>
          <cell r="E311">
            <v>63647.999999999993</v>
          </cell>
          <cell r="F311">
            <v>48959.999999999993</v>
          </cell>
          <cell r="G311">
            <v>53856</v>
          </cell>
        </row>
        <row r="312">
          <cell r="A312">
            <v>20206</v>
          </cell>
          <cell r="B312" t="str">
            <v>후드밸브</v>
          </cell>
          <cell r="C312" t="str">
            <v>100A</v>
          </cell>
          <cell r="D312" t="str">
            <v>EA</v>
          </cell>
          <cell r="E312">
            <v>38375.999999999993</v>
          </cell>
          <cell r="F312">
            <v>29519.999999999996</v>
          </cell>
          <cell r="G312">
            <v>32472</v>
          </cell>
        </row>
        <row r="313">
          <cell r="A313">
            <v>20207</v>
          </cell>
          <cell r="B313" t="str">
            <v>후드밸브</v>
          </cell>
          <cell r="C313" t="str">
            <v>80A</v>
          </cell>
          <cell r="D313" t="str">
            <v>EA</v>
          </cell>
          <cell r="E313">
            <v>35567.999999999993</v>
          </cell>
          <cell r="F313">
            <v>27359.999999999996</v>
          </cell>
          <cell r="G313">
            <v>30096</v>
          </cell>
        </row>
        <row r="314">
          <cell r="A314">
            <v>20208</v>
          </cell>
          <cell r="B314" t="str">
            <v>후드밸브</v>
          </cell>
          <cell r="C314" t="str">
            <v>65A</v>
          </cell>
          <cell r="D314" t="str">
            <v>EA</v>
          </cell>
          <cell r="E314">
            <v>30887.999999999996</v>
          </cell>
          <cell r="F314">
            <v>23759.999999999996</v>
          </cell>
          <cell r="G314">
            <v>26136</v>
          </cell>
        </row>
        <row r="315">
          <cell r="A315">
            <v>20209</v>
          </cell>
          <cell r="B315" t="str">
            <v>후드밸브</v>
          </cell>
          <cell r="C315" t="str">
            <v>50A</v>
          </cell>
          <cell r="D315" t="str">
            <v>EA</v>
          </cell>
          <cell r="E315">
            <v>27133.363636363632</v>
          </cell>
          <cell r="F315">
            <v>20871.81818181818</v>
          </cell>
          <cell r="G315">
            <v>22959</v>
          </cell>
        </row>
        <row r="316">
          <cell r="A316">
            <v>20210</v>
          </cell>
          <cell r="B316" t="str">
            <v>02.노무비</v>
          </cell>
        </row>
        <row r="317">
          <cell r="A317">
            <v>20211</v>
          </cell>
          <cell r="B317" t="str">
            <v>노무비</v>
          </cell>
          <cell r="C317" t="str">
            <v>배관공</v>
          </cell>
          <cell r="D317" t="str">
            <v>인</v>
          </cell>
          <cell r="E317">
            <v>51272</v>
          </cell>
        </row>
        <row r="318">
          <cell r="A318">
            <v>20212</v>
          </cell>
          <cell r="B318" t="str">
            <v>노무비</v>
          </cell>
          <cell r="C318" t="str">
            <v>용접공</v>
          </cell>
          <cell r="D318" t="str">
            <v>인</v>
          </cell>
          <cell r="E318">
            <v>58758</v>
          </cell>
        </row>
        <row r="319">
          <cell r="A319">
            <v>20213</v>
          </cell>
          <cell r="B319" t="str">
            <v>노무비</v>
          </cell>
          <cell r="C319" t="str">
            <v>기계설치공</v>
          </cell>
          <cell r="D319" t="str">
            <v>인</v>
          </cell>
          <cell r="E319">
            <v>54111</v>
          </cell>
        </row>
        <row r="320">
          <cell r="A320">
            <v>20214</v>
          </cell>
          <cell r="B320" t="str">
            <v>노무비</v>
          </cell>
          <cell r="C320" t="str">
            <v>보온공</v>
          </cell>
          <cell r="D320" t="str">
            <v>인</v>
          </cell>
          <cell r="E320">
            <v>52961</v>
          </cell>
        </row>
        <row r="321">
          <cell r="A321">
            <v>20215</v>
          </cell>
          <cell r="B321" t="str">
            <v>노무비</v>
          </cell>
          <cell r="C321" t="str">
            <v>보통인부</v>
          </cell>
          <cell r="D321" t="str">
            <v>인</v>
          </cell>
          <cell r="E321">
            <v>37483</v>
          </cell>
        </row>
        <row r="322">
          <cell r="A322">
            <v>20216</v>
          </cell>
          <cell r="B322" t="str">
            <v>공구손료</v>
          </cell>
          <cell r="C322" t="str">
            <v>노무비의3%</v>
          </cell>
          <cell r="D322" t="str">
            <v>식</v>
          </cell>
        </row>
        <row r="323">
          <cell r="A323">
            <v>20217</v>
          </cell>
          <cell r="B323" t="str">
            <v>객석유도등</v>
          </cell>
          <cell r="C323" t="str">
            <v>DC24V</v>
          </cell>
          <cell r="D323" t="str">
            <v>EA</v>
          </cell>
          <cell r="E323">
            <v>35000</v>
          </cell>
          <cell r="F323">
            <v>25000</v>
          </cell>
        </row>
        <row r="324">
          <cell r="A324">
            <v>20218</v>
          </cell>
        </row>
        <row r="325">
          <cell r="A325">
            <v>20219</v>
          </cell>
        </row>
        <row r="326">
          <cell r="A326">
            <v>20220</v>
          </cell>
        </row>
        <row r="327">
          <cell r="A327">
            <v>20221</v>
          </cell>
        </row>
        <row r="328">
          <cell r="A328">
            <v>20222</v>
          </cell>
        </row>
        <row r="329">
          <cell r="A329">
            <v>20223</v>
          </cell>
        </row>
        <row r="330">
          <cell r="A330">
            <v>20224</v>
          </cell>
        </row>
        <row r="331">
          <cell r="A331">
            <v>20225</v>
          </cell>
        </row>
        <row r="332">
          <cell r="A332">
            <v>20226</v>
          </cell>
        </row>
        <row r="333">
          <cell r="A333">
            <v>20227</v>
          </cell>
        </row>
        <row r="334">
          <cell r="A334">
            <v>20228</v>
          </cell>
        </row>
        <row r="335">
          <cell r="A335">
            <v>20229</v>
          </cell>
        </row>
        <row r="336">
          <cell r="A336">
            <v>20230</v>
          </cell>
        </row>
        <row r="337">
          <cell r="A337">
            <v>20231</v>
          </cell>
        </row>
        <row r="338">
          <cell r="A338">
            <v>20232</v>
          </cell>
        </row>
        <row r="339">
          <cell r="A339">
            <v>20233</v>
          </cell>
        </row>
        <row r="340">
          <cell r="A340">
            <v>20234</v>
          </cell>
        </row>
        <row r="341">
          <cell r="A341">
            <v>20235</v>
          </cell>
        </row>
        <row r="342">
          <cell r="A342">
            <v>20236</v>
          </cell>
        </row>
        <row r="343">
          <cell r="A343">
            <v>20237</v>
          </cell>
          <cell r="F34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기초자료"/>
      <sheetName val="여과지동"/>
      <sheetName val="N賃率-職"/>
      <sheetName val="근거서"/>
      <sheetName val="자재단가"/>
      <sheetName val="내역서"/>
      <sheetName val="약품공급2"/>
      <sheetName val="노임단가"/>
      <sheetName val="#REF"/>
      <sheetName val="단가"/>
      <sheetName val="배관배선 단가조사"/>
      <sheetName val="일위대가"/>
      <sheetName val="일위대가집계"/>
      <sheetName val="실행철강하도"/>
      <sheetName val="집계표"/>
      <sheetName val="원가서"/>
      <sheetName val="골조시행"/>
      <sheetName val="내역"/>
      <sheetName val="지급자재"/>
    </sheetNames>
    <definedNames>
      <definedName name="메인_메뉴호출"/>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N賃率-職"/>
      <sheetName val="원가 (2)"/>
      <sheetName val="원가"/>
      <sheetName val="재집"/>
      <sheetName val="직재"/>
      <sheetName val="소요량"/>
      <sheetName val="간재"/>
      <sheetName val="용접재료"/>
      <sheetName val="간재비율"/>
      <sheetName val="작업설"/>
      <sheetName val="단가"/>
      <sheetName val="노집"/>
      <sheetName val="노무"/>
      <sheetName val="공수"/>
      <sheetName val="간노"/>
      <sheetName val="임금"/>
      <sheetName val="임율"/>
      <sheetName val="경비"/>
      <sheetName val="배부"/>
      <sheetName val="조정액"/>
      <sheetName val="일반"/>
      <sheetName val="일반관리비"/>
      <sheetName val="이윤"/>
      <sheetName val="이윤율"/>
      <sheetName val="손익"/>
      <sheetName val="제조"/>
      <sheetName val="기업"/>
      <sheetName val="운반비"/>
      <sheetName val="삭제소요량"/>
      <sheetName val="총괄"/>
      <sheetName val="입력"/>
      <sheetName val="C-노임단가"/>
      <sheetName val="실행철강하도"/>
      <sheetName val="제-노임"/>
      <sheetName val="제직재"/>
      <sheetName val="E총15"/>
      <sheetName val="대치판정"/>
      <sheetName val="신우"/>
      <sheetName val="연습"/>
      <sheetName val="개소별수량산출"/>
      <sheetName val="J형측구단위수량"/>
      <sheetName val="터파기및재료"/>
    </sheetNames>
    <sheetDataSet>
      <sheetData sheetId="0" refreshError="1">
        <row r="5">
          <cell r="I5">
            <v>1</v>
          </cell>
        </row>
        <row r="6">
          <cell r="I6">
            <v>2</v>
          </cell>
        </row>
        <row r="7">
          <cell r="I7">
            <v>3</v>
          </cell>
        </row>
        <row r="8">
          <cell r="I8">
            <v>4</v>
          </cell>
        </row>
        <row r="9">
          <cell r="I9">
            <v>5</v>
          </cell>
        </row>
        <row r="10">
          <cell r="I10">
            <v>6</v>
          </cell>
        </row>
        <row r="11">
          <cell r="I11">
            <v>7</v>
          </cell>
        </row>
        <row r="12">
          <cell r="I12">
            <v>8</v>
          </cell>
        </row>
        <row r="13">
          <cell r="I13">
            <v>9</v>
          </cell>
        </row>
        <row r="14">
          <cell r="I14">
            <v>10</v>
          </cell>
        </row>
        <row r="15">
          <cell r="I15">
            <v>11</v>
          </cell>
        </row>
        <row r="16">
          <cell r="I16">
            <v>12</v>
          </cell>
        </row>
        <row r="17">
          <cell r="I17">
            <v>13</v>
          </cell>
        </row>
        <row r="18">
          <cell r="I18">
            <v>14</v>
          </cell>
        </row>
        <row r="19">
          <cell r="I19">
            <v>15</v>
          </cell>
        </row>
        <row r="20">
          <cell r="I20">
            <v>16</v>
          </cell>
        </row>
        <row r="21">
          <cell r="I21">
            <v>17</v>
          </cell>
        </row>
        <row r="22">
          <cell r="I22">
            <v>18</v>
          </cell>
        </row>
        <row r="23">
          <cell r="I23">
            <v>19</v>
          </cell>
        </row>
        <row r="24">
          <cell r="I24">
            <v>20</v>
          </cell>
        </row>
        <row r="25">
          <cell r="I25">
            <v>21</v>
          </cell>
        </row>
        <row r="26">
          <cell r="I26">
            <v>22</v>
          </cell>
        </row>
        <row r="27">
          <cell r="I27">
            <v>23</v>
          </cell>
        </row>
        <row r="28">
          <cell r="I28">
            <v>24</v>
          </cell>
        </row>
        <row r="29">
          <cell r="I29">
            <v>25</v>
          </cell>
        </row>
        <row r="30">
          <cell r="I30">
            <v>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OSO아산"/>
    </sheetNames>
    <definedNames>
      <definedName name="복사"/>
    </defined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C1총괄"/>
    </sheetNames>
    <definedNames>
      <definedName name="복사준비"/>
      <definedName name="우로복사"/>
      <definedName name="인쇄"/>
      <definedName name="지우기"/>
    </defined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약품공급2"/>
      <sheetName val="여과지동"/>
      <sheetName val="기초자료"/>
      <sheetName val="공사총원가계산서"/>
      <sheetName val="하수처리장-토목원가"/>
      <sheetName val="하수처리장-토목"/>
      <sheetName val="지장물취득비"/>
      <sheetName val="조경원가"/>
      <sheetName val="조경내역"/>
      <sheetName val="하수처리장-건축원가"/>
      <sheetName val="하수처리장-건축"/>
      <sheetName val="설비집계"/>
      <sheetName val="설비내역"/>
      <sheetName val="기계원가계산"/>
      <sheetName val="하수처리장-기계내역"/>
      <sheetName val="중계펌프장-기계내역"/>
      <sheetName val="전기원가"/>
      <sheetName val="전기집계"/>
      <sheetName val="하수처리장-전기집계"/>
      <sheetName val="하수처리장-전기내역"/>
      <sheetName val="중계펌프장-전기집계"/>
      <sheetName val="중계펌프장-전기내역"/>
      <sheetName val="하수처리장-사급자재대"/>
      <sheetName val="사급자재대-기계"/>
      <sheetName val="사급자재대-전기"/>
      <sheetName val="시운전비"/>
      <sheetName val="차집관로, 중계펌프장원가"/>
      <sheetName val="차집관로, 중계펌프장"/>
      <sheetName val="중계펌프장-건축"/>
      <sheetName val="중계펌프장-사급자재대"/>
      <sheetName val="sheet1"/>
      <sheetName val="현장관리비 산출내역"/>
      <sheetName val="일위대가"/>
      <sheetName val="약품설비"/>
      <sheetName val="총괄표"/>
      <sheetName val="대포2교접속"/>
      <sheetName val="천방교접속"/>
      <sheetName val="전체"/>
      <sheetName val="기기리스트"/>
      <sheetName val="3.하중산정4.지지력"/>
      <sheetName val="실행(1)"/>
      <sheetName val="준검 내역서"/>
      <sheetName val="실행철강하도"/>
      <sheetName val="봉양~조차장간고하개명(신설)"/>
      <sheetName val="일위목록"/>
      <sheetName val="밸브설치"/>
      <sheetName val="구조물철거타공정이월"/>
      <sheetName val="전체_1설계"/>
      <sheetName val="건축내역"/>
      <sheetName val="교각1"/>
      <sheetName val="#REF"/>
      <sheetName val="GODO"/>
      <sheetName val="2.대외공문"/>
      <sheetName val="접지수량"/>
      <sheetName val="DATA"/>
      <sheetName val="BLOCK(1)"/>
      <sheetName val="RE9604"/>
      <sheetName val="사급자재"/>
      <sheetName val="건축공사"/>
      <sheetName val="인부신상자료"/>
      <sheetName val="품셈TABLE"/>
      <sheetName val="자재단가"/>
      <sheetName val="금액내역서"/>
      <sheetName val="DATA-UPS"/>
      <sheetName val="예정(3)"/>
      <sheetName val="내역서"/>
      <sheetName val="당진1,2호기전선관설치및접지4차공사내역서-을지"/>
      <sheetName val="요율"/>
      <sheetName val="DATE"/>
      <sheetName val="SG"/>
      <sheetName val="1.취수장"/>
      <sheetName val="공사비총괄"/>
      <sheetName val="문학간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지원28"/>
      <sheetName val="영창26"/>
      <sheetName val="법정18"/>
      <sheetName val="식당20"/>
    </sheetNames>
    <sheetDataSet>
      <sheetData sheetId="0"/>
      <sheetData sheetId="1">
        <row r="3">
          <cell r="A3" t="str">
            <v>영 창 집 계 표</v>
          </cell>
          <cell r="E3" t="str">
            <v>재료비</v>
          </cell>
          <cell r="H3">
            <v>0</v>
          </cell>
          <cell r="I3">
            <v>0</v>
          </cell>
          <cell r="J3">
            <v>0</v>
          </cell>
          <cell r="K3">
            <v>0</v>
          </cell>
          <cell r="L3">
            <v>0</v>
          </cell>
        </row>
        <row r="4">
          <cell r="E4" t="str">
            <v>노무비</v>
          </cell>
          <cell r="H4">
            <v>0</v>
          </cell>
          <cell r="J4">
            <v>0</v>
          </cell>
          <cell r="K4">
            <v>0</v>
          </cell>
          <cell r="L4">
            <v>0</v>
          </cell>
        </row>
        <row r="5">
          <cell r="E5" t="str">
            <v>경  비</v>
          </cell>
          <cell r="H5">
            <v>0</v>
          </cell>
          <cell r="J5">
            <v>0</v>
          </cell>
          <cell r="K5">
            <v>0</v>
          </cell>
          <cell r="L5">
            <v>0</v>
          </cell>
        </row>
        <row r="6">
          <cell r="E6" t="str">
            <v>소  계</v>
          </cell>
          <cell r="H6">
            <v>0</v>
          </cell>
          <cell r="K6">
            <v>0</v>
          </cell>
          <cell r="L6">
            <v>0</v>
          </cell>
        </row>
        <row r="7">
          <cell r="A7" t="str">
            <v>1.가   설   공   사</v>
          </cell>
          <cell r="E7" t="str">
            <v>재료비</v>
          </cell>
          <cell r="H7">
            <v>818926</v>
          </cell>
          <cell r="I7">
            <v>0</v>
          </cell>
          <cell r="J7">
            <v>0</v>
          </cell>
          <cell r="K7">
            <v>818926</v>
          </cell>
          <cell r="L7">
            <v>0</v>
          </cell>
        </row>
        <row r="8">
          <cell r="E8" t="str">
            <v>노무비</v>
          </cell>
          <cell r="H8">
            <v>6690423</v>
          </cell>
          <cell r="J8">
            <v>0</v>
          </cell>
          <cell r="K8">
            <v>6690423</v>
          </cell>
          <cell r="L8">
            <v>0</v>
          </cell>
        </row>
        <row r="9">
          <cell r="E9" t="str">
            <v>경  비</v>
          </cell>
          <cell r="H9">
            <v>0</v>
          </cell>
          <cell r="J9">
            <v>0</v>
          </cell>
          <cell r="K9">
            <v>0</v>
          </cell>
          <cell r="L9">
            <v>0</v>
          </cell>
        </row>
        <row r="10">
          <cell r="E10" t="str">
            <v>소  계</v>
          </cell>
          <cell r="H10">
            <v>7509349</v>
          </cell>
          <cell r="J10">
            <v>0</v>
          </cell>
          <cell r="K10">
            <v>7509349</v>
          </cell>
          <cell r="L10">
            <v>0</v>
          </cell>
        </row>
        <row r="11">
          <cell r="A11" t="str">
            <v>2.기초및토및파일공사</v>
          </cell>
          <cell r="E11" t="str">
            <v>재료비</v>
          </cell>
          <cell r="H11">
            <v>7447145</v>
          </cell>
          <cell r="I11">
            <v>0</v>
          </cell>
          <cell r="J11">
            <v>0</v>
          </cell>
          <cell r="K11">
            <v>12779775</v>
          </cell>
          <cell r="L11">
            <v>5332630</v>
          </cell>
        </row>
        <row r="12">
          <cell r="E12" t="str">
            <v>노무비</v>
          </cell>
          <cell r="H12">
            <v>6465602</v>
          </cell>
          <cell r="J12">
            <v>0</v>
          </cell>
          <cell r="K12">
            <v>7995659</v>
          </cell>
          <cell r="L12">
            <v>1530057</v>
          </cell>
        </row>
        <row r="13">
          <cell r="E13" t="str">
            <v>경  비</v>
          </cell>
          <cell r="H13">
            <v>696840</v>
          </cell>
          <cell r="J13">
            <v>0</v>
          </cell>
          <cell r="K13">
            <v>866493</v>
          </cell>
          <cell r="L13">
            <v>169653</v>
          </cell>
        </row>
        <row r="14">
          <cell r="E14" t="str">
            <v>소  계</v>
          </cell>
          <cell r="H14">
            <v>14609587</v>
          </cell>
          <cell r="J14">
            <v>0</v>
          </cell>
          <cell r="K14">
            <v>21641927</v>
          </cell>
          <cell r="L14">
            <v>7032340</v>
          </cell>
        </row>
        <row r="15">
          <cell r="A15" t="str">
            <v>3.철근 콘크리트 공사</v>
          </cell>
          <cell r="E15" t="str">
            <v>재료비</v>
          </cell>
          <cell r="H15">
            <v>7337209</v>
          </cell>
          <cell r="I15">
            <v>0</v>
          </cell>
          <cell r="J15">
            <v>0</v>
          </cell>
          <cell r="K15">
            <v>7337209</v>
          </cell>
          <cell r="L15">
            <v>0</v>
          </cell>
        </row>
        <row r="16">
          <cell r="E16" t="str">
            <v>노무비</v>
          </cell>
          <cell r="H16">
            <v>35795424</v>
          </cell>
          <cell r="J16">
            <v>0</v>
          </cell>
          <cell r="K16">
            <v>35795424</v>
          </cell>
          <cell r="L16">
            <v>0</v>
          </cell>
        </row>
        <row r="17">
          <cell r="E17" t="str">
            <v>경  비</v>
          </cell>
          <cell r="H17">
            <v>864615</v>
          </cell>
          <cell r="J17">
            <v>0</v>
          </cell>
          <cell r="K17">
            <v>864615</v>
          </cell>
          <cell r="L17">
            <v>0</v>
          </cell>
        </row>
        <row r="18">
          <cell r="E18" t="str">
            <v>소  계</v>
          </cell>
          <cell r="H18">
            <v>43997248</v>
          </cell>
          <cell r="J18">
            <v>0</v>
          </cell>
          <cell r="K18">
            <v>43997248</v>
          </cell>
          <cell r="L18">
            <v>0</v>
          </cell>
        </row>
        <row r="19">
          <cell r="A19" t="str">
            <v>4.목      공      사</v>
          </cell>
          <cell r="E19" t="str">
            <v>재료비</v>
          </cell>
          <cell r="H19">
            <v>17253105</v>
          </cell>
          <cell r="I19">
            <v>0</v>
          </cell>
          <cell r="J19">
            <v>0</v>
          </cell>
          <cell r="K19">
            <v>17253105</v>
          </cell>
          <cell r="L19">
            <v>0</v>
          </cell>
        </row>
        <row r="20">
          <cell r="E20" t="str">
            <v>노무비</v>
          </cell>
          <cell r="H20">
            <v>9809809</v>
          </cell>
          <cell r="J20">
            <v>0</v>
          </cell>
          <cell r="K20">
            <v>9809809</v>
          </cell>
          <cell r="L20">
            <v>0</v>
          </cell>
        </row>
        <row r="21">
          <cell r="E21" t="str">
            <v>경  비</v>
          </cell>
          <cell r="H21">
            <v>0</v>
          </cell>
          <cell r="J21">
            <v>0</v>
          </cell>
          <cell r="K21">
            <v>0</v>
          </cell>
          <cell r="L21">
            <v>0</v>
          </cell>
        </row>
        <row r="22">
          <cell r="E22" t="str">
            <v>소  계</v>
          </cell>
          <cell r="H22">
            <v>27062914</v>
          </cell>
          <cell r="J22">
            <v>0</v>
          </cell>
          <cell r="K22">
            <v>27062914</v>
          </cell>
          <cell r="L22">
            <v>0</v>
          </cell>
        </row>
        <row r="23">
          <cell r="A23" t="str">
            <v>5.조    적   공   사</v>
          </cell>
          <cell r="E23" t="str">
            <v>재료비</v>
          </cell>
          <cell r="H23">
            <v>7515563</v>
          </cell>
          <cell r="I23">
            <v>0</v>
          </cell>
          <cell r="J23">
            <v>0</v>
          </cell>
          <cell r="K23">
            <v>7515563</v>
          </cell>
          <cell r="L23">
            <v>0</v>
          </cell>
        </row>
        <row r="24">
          <cell r="E24" t="str">
            <v>노무비</v>
          </cell>
          <cell r="H24">
            <v>15522580</v>
          </cell>
          <cell r="J24">
            <v>0</v>
          </cell>
          <cell r="K24">
            <v>15522580</v>
          </cell>
          <cell r="L24">
            <v>0</v>
          </cell>
        </row>
        <row r="25">
          <cell r="E25" t="str">
            <v>경  비</v>
          </cell>
          <cell r="H25">
            <v>0</v>
          </cell>
          <cell r="J25">
            <v>0</v>
          </cell>
          <cell r="K25">
            <v>0</v>
          </cell>
          <cell r="L25">
            <v>0</v>
          </cell>
        </row>
        <row r="26">
          <cell r="E26" t="str">
            <v>소  계</v>
          </cell>
          <cell r="H26">
            <v>23038143</v>
          </cell>
          <cell r="J26">
            <v>0</v>
          </cell>
          <cell r="K26">
            <v>23038143</v>
          </cell>
          <cell r="L26">
            <v>0</v>
          </cell>
        </row>
        <row r="27">
          <cell r="A27" t="str">
            <v>6.방   수    공   사</v>
          </cell>
          <cell r="E27" t="str">
            <v>재료비</v>
          </cell>
          <cell r="H27">
            <v>2419906</v>
          </cell>
          <cell r="I27">
            <v>0</v>
          </cell>
          <cell r="J27">
            <v>0</v>
          </cell>
          <cell r="K27">
            <v>2419906</v>
          </cell>
          <cell r="L27">
            <v>0</v>
          </cell>
        </row>
        <row r="28">
          <cell r="E28" t="str">
            <v>노무비</v>
          </cell>
          <cell r="H28">
            <v>15005711</v>
          </cell>
          <cell r="J28">
            <v>0</v>
          </cell>
          <cell r="K28">
            <v>15005711</v>
          </cell>
          <cell r="L28">
            <v>0</v>
          </cell>
        </row>
        <row r="29">
          <cell r="E29" t="str">
            <v>경  비</v>
          </cell>
          <cell r="H29">
            <v>0</v>
          </cell>
          <cell r="J29">
            <v>0</v>
          </cell>
          <cell r="K29">
            <v>0</v>
          </cell>
          <cell r="L29">
            <v>0</v>
          </cell>
        </row>
        <row r="30">
          <cell r="E30" t="str">
            <v>소  계</v>
          </cell>
          <cell r="H30">
            <v>17425617</v>
          </cell>
          <cell r="J30">
            <v>0</v>
          </cell>
          <cell r="K30">
            <v>17425617</v>
          </cell>
          <cell r="L30">
            <v>0</v>
          </cell>
        </row>
        <row r="31">
          <cell r="A31" t="str">
            <v>7.타   일   공   사</v>
          </cell>
          <cell r="E31" t="str">
            <v>재료비</v>
          </cell>
          <cell r="H31">
            <v>599254</v>
          </cell>
          <cell r="I31">
            <v>0</v>
          </cell>
          <cell r="J31">
            <v>0</v>
          </cell>
          <cell r="K31">
            <v>599254</v>
          </cell>
          <cell r="L31">
            <v>0</v>
          </cell>
        </row>
        <row r="32">
          <cell r="E32" t="str">
            <v>노무비</v>
          </cell>
          <cell r="H32">
            <v>1847453</v>
          </cell>
          <cell r="J32">
            <v>0</v>
          </cell>
          <cell r="K32">
            <v>1847453</v>
          </cell>
          <cell r="L32">
            <v>0</v>
          </cell>
        </row>
        <row r="33">
          <cell r="E33" t="str">
            <v>경  비</v>
          </cell>
          <cell r="H33">
            <v>0</v>
          </cell>
          <cell r="J33">
            <v>0</v>
          </cell>
          <cell r="K33">
            <v>0</v>
          </cell>
          <cell r="L33">
            <v>0</v>
          </cell>
        </row>
        <row r="34">
          <cell r="E34" t="str">
            <v>소  계</v>
          </cell>
          <cell r="H34">
            <v>2446707</v>
          </cell>
          <cell r="J34">
            <v>0</v>
          </cell>
          <cell r="K34">
            <v>2446707</v>
          </cell>
          <cell r="L34">
            <v>0</v>
          </cell>
        </row>
        <row r="35">
          <cell r="A35" t="str">
            <v>8.미   장   공   사</v>
          </cell>
          <cell r="E35" t="str">
            <v>재료비</v>
          </cell>
          <cell r="H35">
            <v>532796</v>
          </cell>
          <cell r="I35">
            <v>0</v>
          </cell>
          <cell r="J35">
            <v>0</v>
          </cell>
          <cell r="K35">
            <v>532796</v>
          </cell>
          <cell r="L35">
            <v>0</v>
          </cell>
        </row>
        <row r="36">
          <cell r="E36" t="str">
            <v>노무비</v>
          </cell>
          <cell r="H36">
            <v>28365071</v>
          </cell>
          <cell r="J36">
            <v>0</v>
          </cell>
          <cell r="K36">
            <v>28365071</v>
          </cell>
          <cell r="L36">
            <v>0</v>
          </cell>
        </row>
        <row r="37">
          <cell r="E37" t="str">
            <v>경  비</v>
          </cell>
          <cell r="H37">
            <v>325046</v>
          </cell>
          <cell r="J37">
            <v>0</v>
          </cell>
          <cell r="K37">
            <v>325046</v>
          </cell>
          <cell r="L37">
            <v>0</v>
          </cell>
        </row>
        <row r="38">
          <cell r="E38" t="str">
            <v>소  계</v>
          </cell>
          <cell r="H38">
            <v>29222913</v>
          </cell>
          <cell r="J38">
            <v>0</v>
          </cell>
          <cell r="K38">
            <v>29222913</v>
          </cell>
          <cell r="L38">
            <v>0</v>
          </cell>
        </row>
        <row r="39">
          <cell r="A39" t="str">
            <v>9.창   호   공   사</v>
          </cell>
          <cell r="E39" t="str">
            <v>재료비</v>
          </cell>
          <cell r="H39">
            <v>1321639</v>
          </cell>
          <cell r="I39">
            <v>0</v>
          </cell>
          <cell r="J39">
            <v>0</v>
          </cell>
          <cell r="K39">
            <v>1321639</v>
          </cell>
          <cell r="L39">
            <v>0</v>
          </cell>
        </row>
        <row r="40">
          <cell r="E40" t="str">
            <v>노무비</v>
          </cell>
          <cell r="H40">
            <v>1720641</v>
          </cell>
          <cell r="J40">
            <v>0</v>
          </cell>
          <cell r="K40">
            <v>1720641</v>
          </cell>
          <cell r="L40">
            <v>0</v>
          </cell>
        </row>
        <row r="41">
          <cell r="E41" t="str">
            <v>경  비</v>
          </cell>
          <cell r="H41">
            <v>0</v>
          </cell>
          <cell r="J41">
            <v>0</v>
          </cell>
          <cell r="K41">
            <v>0</v>
          </cell>
          <cell r="L41">
            <v>0</v>
          </cell>
        </row>
        <row r="42">
          <cell r="E42" t="str">
            <v>소  계</v>
          </cell>
          <cell r="H42">
            <v>3042280</v>
          </cell>
          <cell r="J42">
            <v>0</v>
          </cell>
          <cell r="K42">
            <v>3042280</v>
          </cell>
          <cell r="L42">
            <v>0</v>
          </cell>
        </row>
        <row r="43">
          <cell r="A43" t="str">
            <v>10.유   리   공   사</v>
          </cell>
          <cell r="E43" t="str">
            <v>재료비</v>
          </cell>
          <cell r="H43">
            <v>51169</v>
          </cell>
          <cell r="I43">
            <v>0</v>
          </cell>
          <cell r="J43">
            <v>0</v>
          </cell>
          <cell r="K43">
            <v>51169</v>
          </cell>
          <cell r="L43">
            <v>0</v>
          </cell>
        </row>
        <row r="44">
          <cell r="E44" t="str">
            <v>노무비</v>
          </cell>
          <cell r="H44">
            <v>180968</v>
          </cell>
          <cell r="J44">
            <v>0</v>
          </cell>
          <cell r="K44">
            <v>180968</v>
          </cell>
          <cell r="L44">
            <v>0</v>
          </cell>
        </row>
        <row r="45">
          <cell r="E45" t="str">
            <v>경  비</v>
          </cell>
          <cell r="H45">
            <v>0</v>
          </cell>
          <cell r="J45">
            <v>0</v>
          </cell>
          <cell r="K45">
            <v>0</v>
          </cell>
          <cell r="L45">
            <v>0</v>
          </cell>
        </row>
        <row r="46">
          <cell r="E46" t="str">
            <v>소  계</v>
          </cell>
          <cell r="H46">
            <v>232137</v>
          </cell>
          <cell r="J46">
            <v>0</v>
          </cell>
          <cell r="K46">
            <v>232137</v>
          </cell>
          <cell r="L46">
            <v>0</v>
          </cell>
        </row>
        <row r="47">
          <cell r="A47" t="str">
            <v>11.금   속   공   사</v>
          </cell>
          <cell r="E47" t="str">
            <v>재료비</v>
          </cell>
          <cell r="H47">
            <v>218133</v>
          </cell>
          <cell r="I47">
            <v>0</v>
          </cell>
          <cell r="J47">
            <v>0</v>
          </cell>
          <cell r="K47">
            <v>218133</v>
          </cell>
          <cell r="L47">
            <v>0</v>
          </cell>
        </row>
        <row r="48">
          <cell r="E48" t="str">
            <v>노무비</v>
          </cell>
          <cell r="H48">
            <v>267184</v>
          </cell>
          <cell r="J48">
            <v>0</v>
          </cell>
          <cell r="K48">
            <v>267184</v>
          </cell>
          <cell r="L48">
            <v>0</v>
          </cell>
        </row>
        <row r="49">
          <cell r="E49" t="str">
            <v>경  비</v>
          </cell>
          <cell r="H49">
            <v>231</v>
          </cell>
          <cell r="J49">
            <v>0</v>
          </cell>
          <cell r="K49">
            <v>231</v>
          </cell>
          <cell r="L49">
            <v>0</v>
          </cell>
        </row>
        <row r="50">
          <cell r="E50" t="str">
            <v>소  계</v>
          </cell>
          <cell r="H50">
            <v>485548</v>
          </cell>
          <cell r="J50">
            <v>0</v>
          </cell>
          <cell r="K50">
            <v>485548</v>
          </cell>
          <cell r="L50">
            <v>0</v>
          </cell>
        </row>
        <row r="51">
          <cell r="A51" t="str">
            <v>12.수   장   공   사</v>
          </cell>
          <cell r="E51" t="str">
            <v>재료비</v>
          </cell>
          <cell r="H51">
            <v>6206861</v>
          </cell>
          <cell r="I51">
            <v>0</v>
          </cell>
          <cell r="J51">
            <v>0</v>
          </cell>
          <cell r="K51">
            <v>6206861</v>
          </cell>
          <cell r="L51">
            <v>0</v>
          </cell>
        </row>
        <row r="52">
          <cell r="E52" t="str">
            <v>노무비</v>
          </cell>
          <cell r="H52">
            <v>4066119</v>
          </cell>
          <cell r="J52">
            <v>0</v>
          </cell>
          <cell r="K52">
            <v>4066119</v>
          </cell>
          <cell r="L52">
            <v>0</v>
          </cell>
        </row>
        <row r="53">
          <cell r="E53" t="str">
            <v>경  비</v>
          </cell>
          <cell r="H53">
            <v>0</v>
          </cell>
          <cell r="J53">
            <v>0</v>
          </cell>
          <cell r="K53">
            <v>0</v>
          </cell>
          <cell r="L53">
            <v>0</v>
          </cell>
        </row>
        <row r="54">
          <cell r="E54" t="str">
            <v>소  계</v>
          </cell>
          <cell r="H54">
            <v>10272980</v>
          </cell>
          <cell r="J54">
            <v>0</v>
          </cell>
          <cell r="K54">
            <v>10272980</v>
          </cell>
          <cell r="L54">
            <v>0</v>
          </cell>
        </row>
        <row r="55">
          <cell r="A55" t="str">
            <v>13.도   장   공   사</v>
          </cell>
          <cell r="E55" t="str">
            <v>재료비</v>
          </cell>
          <cell r="H55">
            <v>1278957</v>
          </cell>
          <cell r="I55">
            <v>0</v>
          </cell>
          <cell r="J55">
            <v>0</v>
          </cell>
          <cell r="K55">
            <v>1278957</v>
          </cell>
          <cell r="L55">
            <v>0</v>
          </cell>
        </row>
        <row r="56">
          <cell r="E56" t="str">
            <v>노무비</v>
          </cell>
          <cell r="H56">
            <v>7301079</v>
          </cell>
          <cell r="J56">
            <v>0</v>
          </cell>
          <cell r="K56">
            <v>7301079</v>
          </cell>
          <cell r="L56">
            <v>0</v>
          </cell>
        </row>
        <row r="57">
          <cell r="E57" t="str">
            <v>경  비</v>
          </cell>
          <cell r="H57">
            <v>0</v>
          </cell>
          <cell r="J57">
            <v>0</v>
          </cell>
          <cell r="K57">
            <v>0</v>
          </cell>
          <cell r="L57">
            <v>0</v>
          </cell>
        </row>
        <row r="58">
          <cell r="E58" t="str">
            <v>소  계</v>
          </cell>
          <cell r="H58">
            <v>8580036</v>
          </cell>
          <cell r="J58">
            <v>0</v>
          </cell>
          <cell r="K58">
            <v>8580036</v>
          </cell>
          <cell r="L58">
            <v>0</v>
          </cell>
        </row>
        <row r="59">
          <cell r="A59" t="str">
            <v>14.지붕 및 홈통공사</v>
          </cell>
          <cell r="E59" t="str">
            <v>재료비</v>
          </cell>
          <cell r="H59">
            <v>6331401</v>
          </cell>
          <cell r="I59">
            <v>0</v>
          </cell>
          <cell r="J59">
            <v>0</v>
          </cell>
          <cell r="K59">
            <v>6331401</v>
          </cell>
          <cell r="L59">
            <v>0</v>
          </cell>
        </row>
        <row r="60">
          <cell r="E60" t="str">
            <v>노무비</v>
          </cell>
          <cell r="H60">
            <v>10492009</v>
          </cell>
          <cell r="J60">
            <v>0</v>
          </cell>
          <cell r="K60">
            <v>10492009</v>
          </cell>
          <cell r="L60">
            <v>0</v>
          </cell>
        </row>
        <row r="61">
          <cell r="E61" t="str">
            <v>경  비</v>
          </cell>
          <cell r="H61">
            <v>0</v>
          </cell>
          <cell r="J61">
            <v>0</v>
          </cell>
          <cell r="K61">
            <v>0</v>
          </cell>
          <cell r="L61">
            <v>0</v>
          </cell>
        </row>
        <row r="62">
          <cell r="E62" t="str">
            <v>소  계</v>
          </cell>
          <cell r="H62">
            <v>16823410</v>
          </cell>
          <cell r="J62">
            <v>0</v>
          </cell>
          <cell r="K62">
            <v>16823410</v>
          </cell>
          <cell r="L62">
            <v>0</v>
          </cell>
        </row>
        <row r="63">
          <cell r="A63" t="str">
            <v>15.잡     공     사</v>
          </cell>
          <cell r="E63" t="str">
            <v>재료비</v>
          </cell>
          <cell r="H63">
            <v>160850</v>
          </cell>
          <cell r="I63">
            <v>0</v>
          </cell>
          <cell r="J63">
            <v>0</v>
          </cell>
          <cell r="K63">
            <v>160850</v>
          </cell>
          <cell r="L63">
            <v>0</v>
          </cell>
        </row>
        <row r="64">
          <cell r="E64" t="str">
            <v>노무비</v>
          </cell>
          <cell r="H64">
            <v>466391</v>
          </cell>
          <cell r="J64">
            <v>0</v>
          </cell>
          <cell r="K64">
            <v>466391</v>
          </cell>
          <cell r="L64">
            <v>0</v>
          </cell>
        </row>
        <row r="65">
          <cell r="E65" t="str">
            <v>경  비</v>
          </cell>
          <cell r="H65">
            <v>0</v>
          </cell>
          <cell r="J65">
            <v>0</v>
          </cell>
          <cell r="K65">
            <v>0</v>
          </cell>
          <cell r="L65">
            <v>0</v>
          </cell>
        </row>
        <row r="66">
          <cell r="E66" t="str">
            <v>소  계</v>
          </cell>
          <cell r="H66">
            <v>627241</v>
          </cell>
          <cell r="J66">
            <v>0</v>
          </cell>
          <cell r="K66">
            <v>627241</v>
          </cell>
          <cell r="L66">
            <v>0</v>
          </cell>
        </row>
        <row r="67">
          <cell r="A67" t="str">
            <v>16.자재 및 운방공사</v>
          </cell>
          <cell r="E67" t="str">
            <v>재료비</v>
          </cell>
          <cell r="H67">
            <v>2385901</v>
          </cell>
          <cell r="I67">
            <v>0</v>
          </cell>
          <cell r="J67">
            <v>0</v>
          </cell>
          <cell r="K67">
            <v>2385901</v>
          </cell>
          <cell r="L67">
            <v>0</v>
          </cell>
        </row>
        <row r="68">
          <cell r="E68" t="str">
            <v>노무비</v>
          </cell>
          <cell r="H68">
            <v>0</v>
          </cell>
          <cell r="J68">
            <v>0</v>
          </cell>
          <cell r="K68">
            <v>0</v>
          </cell>
          <cell r="L68">
            <v>0</v>
          </cell>
        </row>
        <row r="69">
          <cell r="E69" t="str">
            <v>경  비</v>
          </cell>
          <cell r="H69">
            <v>0</v>
          </cell>
          <cell r="J69">
            <v>0</v>
          </cell>
          <cell r="K69">
            <v>0</v>
          </cell>
          <cell r="L69">
            <v>0</v>
          </cell>
        </row>
        <row r="70">
          <cell r="E70" t="str">
            <v>소  계</v>
          </cell>
          <cell r="H70">
            <v>2385901</v>
          </cell>
          <cell r="J70">
            <v>0</v>
          </cell>
          <cell r="K70">
            <v>2385901</v>
          </cell>
          <cell r="L70">
            <v>0</v>
          </cell>
        </row>
        <row r="71">
          <cell r="A71" t="str">
            <v>합        계</v>
          </cell>
          <cell r="E71" t="str">
            <v>재료비</v>
          </cell>
          <cell r="H71">
            <v>61878815</v>
          </cell>
          <cell r="K71">
            <v>67211445</v>
          </cell>
          <cell r="L71">
            <v>5332630</v>
          </cell>
        </row>
        <row r="72">
          <cell r="E72" t="str">
            <v>노무비</v>
          </cell>
          <cell r="H72">
            <v>143996464</v>
          </cell>
          <cell r="K72">
            <v>145526521</v>
          </cell>
          <cell r="L72">
            <v>1530057</v>
          </cell>
        </row>
        <row r="73">
          <cell r="E73" t="str">
            <v>경  비</v>
          </cell>
          <cell r="H73">
            <v>1886732</v>
          </cell>
          <cell r="K73">
            <v>2056385</v>
          </cell>
          <cell r="L73">
            <v>169653</v>
          </cell>
        </row>
        <row r="74">
          <cell r="E74" t="str">
            <v>소  계</v>
          </cell>
          <cell r="H74">
            <v>207762011</v>
          </cell>
          <cell r="K74">
            <v>214794351</v>
          </cell>
          <cell r="L74">
            <v>7032340</v>
          </cell>
        </row>
      </sheetData>
      <sheetData sheetId="2"/>
      <sheetData sheetId="3"/>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연습"/>
      <sheetName val="FIRST"/>
      <sheetName val="LETTER"/>
      <sheetName val="아셈 거푸집"/>
      <sheetName val="Sheet8"/>
      <sheetName val="Sheet9"/>
      <sheetName val="Sheet10"/>
      <sheetName val="Sheet11"/>
      <sheetName val="Sheet12"/>
      <sheetName val="Sheet13"/>
      <sheetName val="Sheet14"/>
      <sheetName val="Sheet15"/>
      <sheetName val="Sheet16"/>
      <sheetName val="정부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N賃率-職"/>
      <sheetName val="원가 (2)"/>
      <sheetName val="원가"/>
      <sheetName val="재집"/>
      <sheetName val="직재"/>
      <sheetName val="소요량"/>
      <sheetName val="간재"/>
      <sheetName val="용접재료"/>
      <sheetName val="간재비율"/>
      <sheetName val="작업설"/>
      <sheetName val="단가"/>
      <sheetName val="노집"/>
      <sheetName val="노무"/>
      <sheetName val="공수"/>
      <sheetName val="간노"/>
      <sheetName val="임금"/>
      <sheetName val="임율"/>
      <sheetName val="경비"/>
      <sheetName val="배부"/>
      <sheetName val="조정액"/>
      <sheetName val="일반"/>
      <sheetName val="일반관리비"/>
      <sheetName val="이윤"/>
      <sheetName val="이윤율"/>
      <sheetName val="손익"/>
      <sheetName val="제조"/>
      <sheetName val="기업"/>
      <sheetName val="운반비"/>
      <sheetName val="삭제소요량"/>
      <sheetName val="총괄"/>
      <sheetName val="가설대가"/>
      <sheetName val="토공대가"/>
      <sheetName val="구조대가"/>
      <sheetName val="포설대가1"/>
      <sheetName val="부대대가"/>
      <sheetName val="제직재"/>
      <sheetName val="C-직노1"/>
      <sheetName val="D-경비1"/>
      <sheetName val="일위대가 집계표"/>
      <sheetName val="일위대가목록"/>
      <sheetName val="일위대가"/>
      <sheetName val="실행내역"/>
      <sheetName val="직노"/>
      <sheetName val="6PILE  (돌출)"/>
      <sheetName val="건축내역"/>
      <sheetName val="J直材4"/>
      <sheetName val="대,유,램"/>
      <sheetName val="중기사용료"/>
      <sheetName val="N賃率_職"/>
    </sheetNames>
    <sheetDataSet>
      <sheetData sheetId="0" refreshError="1">
        <row r="5">
          <cell r="I5">
            <v>1</v>
          </cell>
        </row>
        <row r="6">
          <cell r="I6">
            <v>2</v>
          </cell>
        </row>
        <row r="7">
          <cell r="I7">
            <v>3</v>
          </cell>
        </row>
        <row r="8">
          <cell r="I8">
            <v>4</v>
          </cell>
        </row>
        <row r="9">
          <cell r="I9">
            <v>5</v>
          </cell>
        </row>
        <row r="10">
          <cell r="I10">
            <v>6</v>
          </cell>
        </row>
        <row r="11">
          <cell r="I11">
            <v>7</v>
          </cell>
        </row>
        <row r="12">
          <cell r="I12">
            <v>8</v>
          </cell>
        </row>
        <row r="13">
          <cell r="I13">
            <v>9</v>
          </cell>
        </row>
        <row r="14">
          <cell r="I14">
            <v>10</v>
          </cell>
        </row>
        <row r="15">
          <cell r="I15">
            <v>11</v>
          </cell>
        </row>
        <row r="16">
          <cell r="I16">
            <v>12</v>
          </cell>
        </row>
        <row r="17">
          <cell r="I17">
            <v>13</v>
          </cell>
        </row>
        <row r="18">
          <cell r="I18">
            <v>14</v>
          </cell>
        </row>
        <row r="19">
          <cell r="I19">
            <v>15</v>
          </cell>
        </row>
        <row r="20">
          <cell r="I20">
            <v>16</v>
          </cell>
        </row>
        <row r="21">
          <cell r="I21">
            <v>17</v>
          </cell>
        </row>
        <row r="22">
          <cell r="I22">
            <v>18</v>
          </cell>
        </row>
        <row r="23">
          <cell r="I23">
            <v>19</v>
          </cell>
        </row>
        <row r="24">
          <cell r="I24">
            <v>20</v>
          </cell>
        </row>
        <row r="25">
          <cell r="I25">
            <v>21</v>
          </cell>
        </row>
        <row r="26">
          <cell r="I26">
            <v>22</v>
          </cell>
        </row>
        <row r="27">
          <cell r="I27">
            <v>23</v>
          </cell>
        </row>
        <row r="28">
          <cell r="I28">
            <v>24</v>
          </cell>
        </row>
        <row r="29">
          <cell r="I29">
            <v>25</v>
          </cell>
        </row>
        <row r="30">
          <cell r="I30">
            <v>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약품공급2"/>
      <sheetName val="1단계"/>
      <sheetName val="GODO"/>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침사지"/>
      <sheetName val="유입펌프"/>
      <sheetName val="조정조"/>
      <sheetName val="최초침전지"/>
      <sheetName val="포기조"/>
      <sheetName val="송풍기"/>
      <sheetName val="최종침전지"/>
      <sheetName val="UV소독"/>
      <sheetName val="용수공급"/>
      <sheetName val="농축조"/>
      <sheetName val="탈수기"/>
      <sheetName val="탈취설비"/>
      <sheetName val="약품설비"/>
      <sheetName val="약품공급2"/>
      <sheetName val="전기"/>
      <sheetName val="기기리스트"/>
      <sheetName val="경상비"/>
      <sheetName val="#REF"/>
      <sheetName val="일위대가(1)"/>
      <sheetName val="에너지동"/>
      <sheetName val="부안일위"/>
      <sheetName val="집계표"/>
      <sheetName val="정보매체A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C분석"/>
      <sheetName val="직접비"/>
      <sheetName val="원가"/>
      <sheetName val="이래에셋"/>
      <sheetName val="약품설비"/>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일위대가-1"/>
      <sheetName val="중기사용료및운전경비"/>
      <sheetName val="기계경비"/>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1총괄"/>
    </sheetNames>
    <definedNames>
      <definedName name="ÀÎ¼â"/>
      <definedName name="Áö¿ì±â"/>
    </defined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TORAGE"/>
      <sheetName val="Y-WORK"/>
    </sheetNames>
    <sheetDataSet>
      <sheetData sheetId="0"/>
      <sheetData sheetId="1">
        <row r="22">
          <cell r="G22">
            <v>0</v>
          </cell>
          <cell r="H22">
            <v>0</v>
          </cell>
          <cell r="J22">
            <v>139</v>
          </cell>
          <cell r="K22">
            <v>0</v>
          </cell>
          <cell r="L22">
            <v>0</v>
          </cell>
        </row>
        <row r="23">
          <cell r="G23">
            <v>0</v>
          </cell>
          <cell r="H23">
            <v>0</v>
          </cell>
          <cell r="J23">
            <v>167</v>
          </cell>
          <cell r="K23">
            <v>0</v>
          </cell>
          <cell r="L23">
            <v>0</v>
          </cell>
        </row>
        <row r="24">
          <cell r="G24">
            <v>0</v>
          </cell>
          <cell r="H24">
            <v>0</v>
          </cell>
          <cell r="J24">
            <v>220</v>
          </cell>
          <cell r="K24">
            <v>0</v>
          </cell>
          <cell r="L24">
            <v>0</v>
          </cell>
        </row>
        <row r="25">
          <cell r="G25">
            <v>0</v>
          </cell>
          <cell r="H25">
            <v>0</v>
          </cell>
          <cell r="J25">
            <v>299</v>
          </cell>
          <cell r="K25">
            <v>0</v>
          </cell>
          <cell r="L25">
            <v>0</v>
          </cell>
        </row>
        <row r="26">
          <cell r="G26">
            <v>0</v>
          </cell>
          <cell r="H26">
            <v>0</v>
          </cell>
          <cell r="J26">
            <v>457</v>
          </cell>
          <cell r="K26">
            <v>0</v>
          </cell>
          <cell r="L26">
            <v>0</v>
          </cell>
        </row>
        <row r="27">
          <cell r="G27">
            <v>0</v>
          </cell>
          <cell r="H27">
            <v>0</v>
          </cell>
          <cell r="J27">
            <v>789</v>
          </cell>
          <cell r="K27">
            <v>0</v>
          </cell>
          <cell r="L27">
            <v>0</v>
          </cell>
        </row>
        <row r="28">
          <cell r="G28">
            <v>0</v>
          </cell>
          <cell r="H28">
            <v>0</v>
          </cell>
          <cell r="J28">
            <v>1095</v>
          </cell>
          <cell r="K28">
            <v>0</v>
          </cell>
          <cell r="L28">
            <v>0</v>
          </cell>
        </row>
        <row r="29">
          <cell r="G29">
            <v>0</v>
          </cell>
          <cell r="H29">
            <v>0</v>
          </cell>
          <cell r="J29">
            <v>1649</v>
          </cell>
          <cell r="K29">
            <v>0</v>
          </cell>
          <cell r="L29">
            <v>0</v>
          </cell>
        </row>
        <row r="30">
          <cell r="G30">
            <v>0</v>
          </cell>
          <cell r="H30">
            <v>0</v>
          </cell>
          <cell r="J30">
            <v>2214</v>
          </cell>
          <cell r="K30">
            <v>0</v>
          </cell>
          <cell r="L30">
            <v>0</v>
          </cell>
        </row>
        <row r="31">
          <cell r="G31">
            <v>0</v>
          </cell>
          <cell r="H31">
            <v>0</v>
          </cell>
          <cell r="J31">
            <v>2607</v>
          </cell>
          <cell r="K31">
            <v>0</v>
          </cell>
          <cell r="L31">
            <v>0</v>
          </cell>
        </row>
        <row r="32">
          <cell r="G32">
            <v>0</v>
          </cell>
          <cell r="H32">
            <v>0</v>
          </cell>
          <cell r="J32">
            <v>3326</v>
          </cell>
          <cell r="K32">
            <v>0</v>
          </cell>
          <cell r="L32">
            <v>0</v>
          </cell>
        </row>
        <row r="33">
          <cell r="G33">
            <v>0</v>
          </cell>
          <cell r="H33">
            <v>0</v>
          </cell>
          <cell r="J33">
            <v>3884</v>
          </cell>
          <cell r="K33">
            <v>0</v>
          </cell>
          <cell r="L33">
            <v>0</v>
          </cell>
        </row>
        <row r="34">
          <cell r="G34">
            <v>0</v>
          </cell>
          <cell r="H34">
            <v>0</v>
          </cell>
          <cell r="J34">
            <v>6216</v>
          </cell>
          <cell r="K34">
            <v>0</v>
          </cell>
          <cell r="L34">
            <v>0</v>
          </cell>
        </row>
        <row r="35">
          <cell r="G35">
            <v>0</v>
          </cell>
          <cell r="H35">
            <v>0</v>
          </cell>
          <cell r="J35">
            <v>7718</v>
          </cell>
          <cell r="K35">
            <v>0</v>
          </cell>
          <cell r="L35">
            <v>0</v>
          </cell>
        </row>
        <row r="36">
          <cell r="G36">
            <v>0</v>
          </cell>
          <cell r="H36">
            <v>0</v>
          </cell>
          <cell r="J36">
            <v>12470</v>
          </cell>
          <cell r="K36">
            <v>0</v>
          </cell>
          <cell r="L36">
            <v>0</v>
          </cell>
        </row>
        <row r="37">
          <cell r="G37">
            <v>0</v>
          </cell>
          <cell r="H37">
            <v>0</v>
          </cell>
          <cell r="J37">
            <v>593</v>
          </cell>
          <cell r="K37">
            <v>0</v>
          </cell>
          <cell r="L37">
            <v>0</v>
          </cell>
        </row>
        <row r="38">
          <cell r="G38">
            <v>0</v>
          </cell>
          <cell r="H38">
            <v>0</v>
          </cell>
          <cell r="J38">
            <v>990</v>
          </cell>
          <cell r="K38">
            <v>0</v>
          </cell>
          <cell r="L38">
            <v>0</v>
          </cell>
        </row>
        <row r="39">
          <cell r="G39">
            <v>0</v>
          </cell>
          <cell r="H39">
            <v>0</v>
          </cell>
          <cell r="J39">
            <v>1622</v>
          </cell>
          <cell r="K39">
            <v>0</v>
          </cell>
          <cell r="L39">
            <v>0</v>
          </cell>
        </row>
        <row r="40">
          <cell r="G40">
            <v>0</v>
          </cell>
          <cell r="H40">
            <v>0</v>
          </cell>
          <cell r="J40">
            <v>2720</v>
          </cell>
          <cell r="K40">
            <v>0</v>
          </cell>
          <cell r="L40">
            <v>0</v>
          </cell>
        </row>
        <row r="41">
          <cell r="G41">
            <v>0</v>
          </cell>
          <cell r="H41">
            <v>0</v>
          </cell>
          <cell r="J41">
            <v>41</v>
          </cell>
          <cell r="K41">
            <v>0</v>
          </cell>
          <cell r="L41">
            <v>0</v>
          </cell>
        </row>
        <row r="42">
          <cell r="G42">
            <v>0</v>
          </cell>
          <cell r="H42">
            <v>0</v>
          </cell>
          <cell r="J42">
            <v>66</v>
          </cell>
          <cell r="K42">
            <v>0</v>
          </cell>
          <cell r="L42">
            <v>0</v>
          </cell>
        </row>
        <row r="43">
          <cell r="G43">
            <v>0</v>
          </cell>
          <cell r="H43">
            <v>0</v>
          </cell>
          <cell r="J43">
            <v>97</v>
          </cell>
          <cell r="K43">
            <v>0</v>
          </cell>
          <cell r="L43">
            <v>0</v>
          </cell>
        </row>
        <row r="44">
          <cell r="G44">
            <v>0</v>
          </cell>
          <cell r="H44">
            <v>0</v>
          </cell>
          <cell r="J44">
            <v>122</v>
          </cell>
          <cell r="K44">
            <v>0</v>
          </cell>
          <cell r="L44">
            <v>0</v>
          </cell>
        </row>
        <row r="45">
          <cell r="G45">
            <v>0</v>
          </cell>
          <cell r="H45">
            <v>0</v>
          </cell>
          <cell r="J45">
            <v>185</v>
          </cell>
          <cell r="K45">
            <v>0</v>
          </cell>
          <cell r="L45">
            <v>0</v>
          </cell>
        </row>
        <row r="46">
          <cell r="G46">
            <v>0</v>
          </cell>
          <cell r="H46">
            <v>0</v>
          </cell>
          <cell r="J46">
            <v>263</v>
          </cell>
          <cell r="K46">
            <v>0</v>
          </cell>
          <cell r="L46">
            <v>0</v>
          </cell>
        </row>
        <row r="47">
          <cell r="G47">
            <v>0</v>
          </cell>
          <cell r="H47">
            <v>0</v>
          </cell>
          <cell r="J47">
            <v>515</v>
          </cell>
          <cell r="K47">
            <v>0</v>
          </cell>
          <cell r="L47">
            <v>0</v>
          </cell>
        </row>
        <row r="48">
          <cell r="G48">
            <v>0</v>
          </cell>
          <cell r="H48">
            <v>0</v>
          </cell>
          <cell r="J48">
            <v>787</v>
          </cell>
          <cell r="K48">
            <v>0</v>
          </cell>
          <cell r="L48">
            <v>0</v>
          </cell>
        </row>
        <row r="49">
          <cell r="G49">
            <v>0</v>
          </cell>
          <cell r="H49">
            <v>0</v>
          </cell>
          <cell r="J49">
            <v>1252</v>
          </cell>
          <cell r="K49">
            <v>0</v>
          </cell>
          <cell r="L49">
            <v>0</v>
          </cell>
        </row>
        <row r="50">
          <cell r="G50">
            <v>0</v>
          </cell>
          <cell r="H50">
            <v>0</v>
          </cell>
          <cell r="J50">
            <v>57</v>
          </cell>
          <cell r="K50">
            <v>0</v>
          </cell>
          <cell r="L50">
            <v>0</v>
          </cell>
        </row>
        <row r="51">
          <cell r="G51">
            <v>0</v>
          </cell>
          <cell r="H51">
            <v>0</v>
          </cell>
          <cell r="J51">
            <v>42</v>
          </cell>
          <cell r="K51">
            <v>0</v>
          </cell>
          <cell r="L51">
            <v>0</v>
          </cell>
        </row>
        <row r="52">
          <cell r="G52">
            <v>0</v>
          </cell>
          <cell r="H52">
            <v>0</v>
          </cell>
          <cell r="J52">
            <v>69</v>
          </cell>
          <cell r="K52">
            <v>0</v>
          </cell>
          <cell r="L52">
            <v>0</v>
          </cell>
        </row>
        <row r="53">
          <cell r="G53">
            <v>0</v>
          </cell>
          <cell r="H53">
            <v>0</v>
          </cell>
          <cell r="J53">
            <v>102</v>
          </cell>
          <cell r="K53">
            <v>0</v>
          </cell>
          <cell r="L53">
            <v>0</v>
          </cell>
        </row>
        <row r="54">
          <cell r="G54">
            <v>0</v>
          </cell>
          <cell r="H54">
            <v>0</v>
          </cell>
          <cell r="J54">
            <v>131</v>
          </cell>
          <cell r="K54">
            <v>0</v>
          </cell>
          <cell r="L54">
            <v>0</v>
          </cell>
        </row>
        <row r="55">
          <cell r="G55">
            <v>0</v>
          </cell>
          <cell r="H55">
            <v>0</v>
          </cell>
          <cell r="J55">
            <v>866</v>
          </cell>
          <cell r="K55">
            <v>0</v>
          </cell>
          <cell r="L55">
            <v>0</v>
          </cell>
        </row>
        <row r="56">
          <cell r="G56">
            <v>0</v>
          </cell>
          <cell r="H56">
            <v>0</v>
          </cell>
          <cell r="J56">
            <v>1044</v>
          </cell>
          <cell r="K56">
            <v>0</v>
          </cell>
          <cell r="L56">
            <v>0</v>
          </cell>
        </row>
        <row r="57">
          <cell r="G57">
            <v>0</v>
          </cell>
          <cell r="H57">
            <v>0</v>
          </cell>
          <cell r="J57">
            <v>1211</v>
          </cell>
          <cell r="K57">
            <v>0</v>
          </cell>
          <cell r="L57">
            <v>0</v>
          </cell>
        </row>
        <row r="58">
          <cell r="G58">
            <v>0</v>
          </cell>
          <cell r="H58">
            <v>0</v>
          </cell>
          <cell r="J58">
            <v>1402</v>
          </cell>
          <cell r="K58">
            <v>0</v>
          </cell>
          <cell r="L58">
            <v>0</v>
          </cell>
        </row>
        <row r="59">
          <cell r="G59">
            <v>0</v>
          </cell>
          <cell r="H59">
            <v>0</v>
          </cell>
          <cell r="J59">
            <v>1578</v>
          </cell>
          <cell r="K59">
            <v>0</v>
          </cell>
          <cell r="L59">
            <v>0</v>
          </cell>
        </row>
        <row r="60">
          <cell r="G60">
            <v>0</v>
          </cell>
          <cell r="H60">
            <v>0</v>
          </cell>
          <cell r="J60">
            <v>2059</v>
          </cell>
          <cell r="K60">
            <v>0</v>
          </cell>
          <cell r="L60">
            <v>0</v>
          </cell>
        </row>
        <row r="61">
          <cell r="G61">
            <v>0</v>
          </cell>
          <cell r="H61">
            <v>0</v>
          </cell>
          <cell r="J61">
            <v>2296</v>
          </cell>
          <cell r="K61">
            <v>0</v>
          </cell>
          <cell r="L61">
            <v>0</v>
          </cell>
        </row>
        <row r="62">
          <cell r="G62">
            <v>0</v>
          </cell>
          <cell r="H62">
            <v>0</v>
          </cell>
          <cell r="J62">
            <v>2535</v>
          </cell>
          <cell r="K62">
            <v>0</v>
          </cell>
          <cell r="L62">
            <v>0</v>
          </cell>
        </row>
        <row r="63">
          <cell r="G63">
            <v>0</v>
          </cell>
          <cell r="H63">
            <v>0</v>
          </cell>
          <cell r="J63">
            <v>206</v>
          </cell>
          <cell r="K63">
            <v>0</v>
          </cell>
          <cell r="L63">
            <v>0</v>
          </cell>
        </row>
        <row r="64">
          <cell r="G64">
            <v>0</v>
          </cell>
          <cell r="H64">
            <v>0</v>
          </cell>
          <cell r="J64">
            <v>298</v>
          </cell>
          <cell r="K64">
            <v>0</v>
          </cell>
          <cell r="L64">
            <v>0</v>
          </cell>
        </row>
        <row r="65">
          <cell r="G65">
            <v>0</v>
          </cell>
          <cell r="H65">
            <v>0</v>
          </cell>
          <cell r="J65">
            <v>386</v>
          </cell>
          <cell r="K65">
            <v>0</v>
          </cell>
          <cell r="L65">
            <v>0</v>
          </cell>
        </row>
        <row r="66">
          <cell r="G66">
            <v>0</v>
          </cell>
          <cell r="H66">
            <v>0</v>
          </cell>
          <cell r="J66">
            <v>679</v>
          </cell>
          <cell r="K66">
            <v>0</v>
          </cell>
          <cell r="L66">
            <v>0</v>
          </cell>
        </row>
        <row r="67">
          <cell r="G67">
            <v>0</v>
          </cell>
          <cell r="H67">
            <v>0</v>
          </cell>
          <cell r="J67">
            <v>896</v>
          </cell>
          <cell r="K67">
            <v>0</v>
          </cell>
          <cell r="L67">
            <v>0</v>
          </cell>
        </row>
        <row r="68">
          <cell r="G68">
            <v>0</v>
          </cell>
          <cell r="H68">
            <v>0</v>
          </cell>
          <cell r="J68">
            <v>1380</v>
          </cell>
          <cell r="K68">
            <v>0</v>
          </cell>
          <cell r="L68">
            <v>0</v>
          </cell>
        </row>
        <row r="69">
          <cell r="G69">
            <v>0</v>
          </cell>
          <cell r="H69">
            <v>0</v>
          </cell>
          <cell r="J69">
            <v>2161</v>
          </cell>
          <cell r="K69">
            <v>0</v>
          </cell>
          <cell r="L69">
            <v>0</v>
          </cell>
        </row>
        <row r="70">
          <cell r="G70">
            <v>0</v>
          </cell>
          <cell r="H70">
            <v>0</v>
          </cell>
          <cell r="J70">
            <v>3142</v>
          </cell>
          <cell r="K70">
            <v>0</v>
          </cell>
          <cell r="L70">
            <v>0</v>
          </cell>
        </row>
        <row r="71">
          <cell r="G71">
            <v>0</v>
          </cell>
          <cell r="H71">
            <v>0</v>
          </cell>
          <cell r="J71">
            <v>3528</v>
          </cell>
          <cell r="K71">
            <v>0</v>
          </cell>
          <cell r="L71">
            <v>0</v>
          </cell>
        </row>
        <row r="72">
          <cell r="G72">
            <v>0</v>
          </cell>
          <cell r="H72">
            <v>0</v>
          </cell>
          <cell r="J72">
            <v>4602</v>
          </cell>
          <cell r="K72">
            <v>0</v>
          </cell>
          <cell r="L72">
            <v>0</v>
          </cell>
        </row>
        <row r="73">
          <cell r="G73">
            <v>0</v>
          </cell>
          <cell r="H73">
            <v>0</v>
          </cell>
          <cell r="J73">
            <v>5143</v>
          </cell>
          <cell r="K73">
            <v>0</v>
          </cell>
          <cell r="L73">
            <v>0</v>
          </cell>
        </row>
        <row r="74">
          <cell r="G74">
            <v>0</v>
          </cell>
          <cell r="H74">
            <v>0</v>
          </cell>
          <cell r="J74">
            <v>8084</v>
          </cell>
          <cell r="K74">
            <v>0</v>
          </cell>
          <cell r="L74">
            <v>0</v>
          </cell>
        </row>
        <row r="75">
          <cell r="G75">
            <v>0</v>
          </cell>
          <cell r="H75">
            <v>0</v>
          </cell>
          <cell r="J75">
            <v>9381</v>
          </cell>
          <cell r="K75">
            <v>0</v>
          </cell>
          <cell r="L75">
            <v>0</v>
          </cell>
        </row>
        <row r="76">
          <cell r="G76">
            <v>0</v>
          </cell>
          <cell r="H76">
            <v>0</v>
          </cell>
          <cell r="J76">
            <v>11259</v>
          </cell>
          <cell r="K76">
            <v>0</v>
          </cell>
          <cell r="L76">
            <v>0</v>
          </cell>
        </row>
        <row r="77">
          <cell r="G77">
            <v>0</v>
          </cell>
          <cell r="H77">
            <v>0</v>
          </cell>
          <cell r="J77">
            <v>12796</v>
          </cell>
          <cell r="K77">
            <v>0</v>
          </cell>
          <cell r="L77">
            <v>0</v>
          </cell>
        </row>
        <row r="78">
          <cell r="G78">
            <v>0</v>
          </cell>
          <cell r="H78">
            <v>0</v>
          </cell>
          <cell r="J78">
            <v>16018</v>
          </cell>
          <cell r="K78">
            <v>0</v>
          </cell>
          <cell r="L78">
            <v>0</v>
          </cell>
        </row>
        <row r="79">
          <cell r="G79">
            <v>0</v>
          </cell>
          <cell r="H79">
            <v>0</v>
          </cell>
          <cell r="J79">
            <v>402</v>
          </cell>
          <cell r="K79">
            <v>0</v>
          </cell>
          <cell r="L79">
            <v>0</v>
          </cell>
        </row>
        <row r="80">
          <cell r="G80">
            <v>0</v>
          </cell>
          <cell r="H80">
            <v>0</v>
          </cell>
          <cell r="J80">
            <v>513</v>
          </cell>
          <cell r="K80">
            <v>0</v>
          </cell>
          <cell r="L80">
            <v>0</v>
          </cell>
        </row>
        <row r="81">
          <cell r="G81">
            <v>0</v>
          </cell>
          <cell r="H81">
            <v>0</v>
          </cell>
          <cell r="J81">
            <v>645</v>
          </cell>
          <cell r="K81">
            <v>0</v>
          </cell>
          <cell r="L81">
            <v>0</v>
          </cell>
        </row>
        <row r="82">
          <cell r="G82">
            <v>0</v>
          </cell>
          <cell r="H82">
            <v>0</v>
          </cell>
          <cell r="J82">
            <v>864</v>
          </cell>
          <cell r="K82">
            <v>0</v>
          </cell>
          <cell r="L82">
            <v>0</v>
          </cell>
        </row>
        <row r="83">
          <cell r="G83">
            <v>0</v>
          </cell>
          <cell r="H83">
            <v>0</v>
          </cell>
          <cell r="J83">
            <v>1542</v>
          </cell>
          <cell r="K83">
            <v>0</v>
          </cell>
          <cell r="L83">
            <v>0</v>
          </cell>
        </row>
        <row r="84">
          <cell r="G84">
            <v>0</v>
          </cell>
          <cell r="H84">
            <v>0</v>
          </cell>
          <cell r="J84">
            <v>2040</v>
          </cell>
          <cell r="K84">
            <v>0</v>
          </cell>
          <cell r="L84">
            <v>0</v>
          </cell>
        </row>
        <row r="85">
          <cell r="G85">
            <v>0</v>
          </cell>
          <cell r="H85">
            <v>0</v>
          </cell>
          <cell r="J85">
            <v>3142</v>
          </cell>
          <cell r="K85">
            <v>0</v>
          </cell>
          <cell r="L85">
            <v>0</v>
          </cell>
        </row>
        <row r="86">
          <cell r="G86">
            <v>0</v>
          </cell>
          <cell r="H86">
            <v>0</v>
          </cell>
          <cell r="J86">
            <v>5452</v>
          </cell>
          <cell r="K86">
            <v>0</v>
          </cell>
          <cell r="L86">
            <v>0</v>
          </cell>
        </row>
        <row r="87">
          <cell r="G87">
            <v>0</v>
          </cell>
          <cell r="H87">
            <v>0</v>
          </cell>
          <cell r="J87">
            <v>719</v>
          </cell>
          <cell r="K87">
            <v>0</v>
          </cell>
          <cell r="L87">
            <v>0</v>
          </cell>
        </row>
        <row r="88">
          <cell r="G88">
            <v>0</v>
          </cell>
          <cell r="H88">
            <v>0</v>
          </cell>
          <cell r="J88">
            <v>899</v>
          </cell>
          <cell r="K88">
            <v>0</v>
          </cell>
          <cell r="L88">
            <v>0</v>
          </cell>
        </row>
        <row r="89">
          <cell r="G89">
            <v>0</v>
          </cell>
          <cell r="H89">
            <v>0</v>
          </cell>
          <cell r="J89">
            <v>1269</v>
          </cell>
          <cell r="K89">
            <v>0</v>
          </cell>
          <cell r="L89">
            <v>0</v>
          </cell>
        </row>
        <row r="90">
          <cell r="G90">
            <v>0</v>
          </cell>
          <cell r="H90">
            <v>0</v>
          </cell>
          <cell r="J90">
            <v>2054</v>
          </cell>
          <cell r="K90">
            <v>0</v>
          </cell>
          <cell r="L90">
            <v>0</v>
          </cell>
        </row>
        <row r="91">
          <cell r="G91">
            <v>0</v>
          </cell>
          <cell r="H91">
            <v>0</v>
          </cell>
          <cell r="J91">
            <v>2767</v>
          </cell>
          <cell r="K91">
            <v>0</v>
          </cell>
          <cell r="L91">
            <v>0</v>
          </cell>
        </row>
        <row r="92">
          <cell r="G92">
            <v>0</v>
          </cell>
          <cell r="H92">
            <v>0</v>
          </cell>
          <cell r="J92">
            <v>4957</v>
          </cell>
          <cell r="K92">
            <v>0</v>
          </cell>
          <cell r="L92">
            <v>0</v>
          </cell>
        </row>
        <row r="93">
          <cell r="G93">
            <v>0</v>
          </cell>
          <cell r="H93">
            <v>0</v>
          </cell>
          <cell r="J93">
            <v>7489</v>
          </cell>
          <cell r="K93">
            <v>0</v>
          </cell>
          <cell r="L93">
            <v>0</v>
          </cell>
        </row>
        <row r="94">
          <cell r="G94">
            <v>0</v>
          </cell>
          <cell r="H94">
            <v>0</v>
          </cell>
          <cell r="J94">
            <v>786</v>
          </cell>
          <cell r="K94">
            <v>0</v>
          </cell>
          <cell r="L94">
            <v>0</v>
          </cell>
        </row>
        <row r="95">
          <cell r="G95">
            <v>0</v>
          </cell>
          <cell r="H95">
            <v>0</v>
          </cell>
          <cell r="J95">
            <v>1109</v>
          </cell>
          <cell r="K95">
            <v>0</v>
          </cell>
          <cell r="L95">
            <v>0</v>
          </cell>
        </row>
        <row r="96">
          <cell r="G96">
            <v>0</v>
          </cell>
          <cell r="H96">
            <v>0</v>
          </cell>
          <cell r="J96">
            <v>1445</v>
          </cell>
          <cell r="K96">
            <v>0</v>
          </cell>
          <cell r="L96">
            <v>0</v>
          </cell>
        </row>
        <row r="97">
          <cell r="G97">
            <v>0</v>
          </cell>
          <cell r="H97">
            <v>0</v>
          </cell>
          <cell r="J97">
            <v>2603</v>
          </cell>
          <cell r="K97">
            <v>0</v>
          </cell>
          <cell r="L97">
            <v>0</v>
          </cell>
        </row>
        <row r="98">
          <cell r="G98">
            <v>0</v>
          </cell>
          <cell r="H98">
            <v>0</v>
          </cell>
          <cell r="J98">
            <v>3505</v>
          </cell>
          <cell r="K98">
            <v>0</v>
          </cell>
          <cell r="L98">
            <v>0</v>
          </cell>
        </row>
        <row r="99">
          <cell r="G99">
            <v>0</v>
          </cell>
          <cell r="H99">
            <v>0</v>
          </cell>
          <cell r="J99">
            <v>5704</v>
          </cell>
          <cell r="K99">
            <v>0</v>
          </cell>
          <cell r="L99">
            <v>0</v>
          </cell>
        </row>
        <row r="100">
          <cell r="G100">
            <v>0</v>
          </cell>
          <cell r="H100">
            <v>0</v>
          </cell>
          <cell r="J100">
            <v>9586</v>
          </cell>
          <cell r="K100">
            <v>0</v>
          </cell>
          <cell r="L100">
            <v>0</v>
          </cell>
        </row>
        <row r="101">
          <cell r="G101">
            <v>0</v>
          </cell>
          <cell r="H101">
            <v>0</v>
          </cell>
          <cell r="J101">
            <v>402</v>
          </cell>
          <cell r="K101">
            <v>0</v>
          </cell>
          <cell r="L101">
            <v>0</v>
          </cell>
        </row>
        <row r="102">
          <cell r="G102">
            <v>0</v>
          </cell>
          <cell r="H102">
            <v>0</v>
          </cell>
          <cell r="J102">
            <v>6545</v>
          </cell>
          <cell r="K102">
            <v>0</v>
          </cell>
          <cell r="L102">
            <v>0</v>
          </cell>
        </row>
        <row r="103">
          <cell r="G103">
            <v>0</v>
          </cell>
          <cell r="H103">
            <v>0</v>
          </cell>
          <cell r="J103">
            <v>5598</v>
          </cell>
          <cell r="K103">
            <v>0</v>
          </cell>
          <cell r="L103">
            <v>0</v>
          </cell>
        </row>
        <row r="104">
          <cell r="G104">
            <v>0</v>
          </cell>
          <cell r="H104">
            <v>0</v>
          </cell>
          <cell r="J104">
            <v>378</v>
          </cell>
          <cell r="K104">
            <v>0</v>
          </cell>
          <cell r="L104">
            <v>0</v>
          </cell>
        </row>
        <row r="105">
          <cell r="G105">
            <v>0</v>
          </cell>
          <cell r="H105">
            <v>0</v>
          </cell>
          <cell r="J105">
            <v>461</v>
          </cell>
          <cell r="K105">
            <v>0</v>
          </cell>
          <cell r="L105">
            <v>0</v>
          </cell>
        </row>
        <row r="106">
          <cell r="G106">
            <v>0</v>
          </cell>
          <cell r="H106">
            <v>0</v>
          </cell>
          <cell r="J106">
            <v>562</v>
          </cell>
          <cell r="K106">
            <v>0</v>
          </cell>
          <cell r="L106">
            <v>0</v>
          </cell>
        </row>
        <row r="107">
          <cell r="G107">
            <v>0</v>
          </cell>
          <cell r="H107">
            <v>0</v>
          </cell>
          <cell r="J107">
            <v>642</v>
          </cell>
          <cell r="K107">
            <v>0</v>
          </cell>
          <cell r="L107">
            <v>0</v>
          </cell>
        </row>
        <row r="108">
          <cell r="G108">
            <v>0</v>
          </cell>
          <cell r="H108">
            <v>0</v>
          </cell>
          <cell r="J108">
            <v>758</v>
          </cell>
          <cell r="K108">
            <v>0</v>
          </cell>
          <cell r="L108">
            <v>0</v>
          </cell>
        </row>
        <row r="109">
          <cell r="G109">
            <v>0</v>
          </cell>
          <cell r="H109">
            <v>0</v>
          </cell>
          <cell r="J109">
            <v>792</v>
          </cell>
          <cell r="K109">
            <v>0</v>
          </cell>
          <cell r="L109">
            <v>0</v>
          </cell>
        </row>
        <row r="110">
          <cell r="G110">
            <v>0</v>
          </cell>
          <cell r="H110">
            <v>0</v>
          </cell>
          <cell r="J110">
            <v>1010</v>
          </cell>
          <cell r="K110">
            <v>0</v>
          </cell>
          <cell r="L110">
            <v>0</v>
          </cell>
        </row>
        <row r="111">
          <cell r="G111">
            <v>0</v>
          </cell>
          <cell r="H111">
            <v>0</v>
          </cell>
          <cell r="J111">
            <v>1075</v>
          </cell>
          <cell r="K111">
            <v>0</v>
          </cell>
          <cell r="L111">
            <v>0</v>
          </cell>
        </row>
        <row r="112">
          <cell r="G112">
            <v>0</v>
          </cell>
          <cell r="H112">
            <v>0</v>
          </cell>
          <cell r="J112">
            <v>1234</v>
          </cell>
          <cell r="K112">
            <v>0</v>
          </cell>
          <cell r="L112">
            <v>0</v>
          </cell>
        </row>
        <row r="113">
          <cell r="G113">
            <v>0</v>
          </cell>
          <cell r="H113">
            <v>0</v>
          </cell>
          <cell r="J113">
            <v>1368</v>
          </cell>
          <cell r="K113">
            <v>0</v>
          </cell>
          <cell r="L113">
            <v>0</v>
          </cell>
        </row>
        <row r="114">
          <cell r="G114">
            <v>0</v>
          </cell>
          <cell r="H114">
            <v>0</v>
          </cell>
          <cell r="J114">
            <v>1772</v>
          </cell>
          <cell r="K114">
            <v>0</v>
          </cell>
          <cell r="L114">
            <v>0</v>
          </cell>
        </row>
        <row r="115">
          <cell r="G115">
            <v>0</v>
          </cell>
          <cell r="H115">
            <v>0</v>
          </cell>
          <cell r="J115">
            <v>2049</v>
          </cell>
          <cell r="K115">
            <v>0</v>
          </cell>
          <cell r="L115">
            <v>0</v>
          </cell>
        </row>
        <row r="116">
          <cell r="G116">
            <v>0</v>
          </cell>
          <cell r="H116">
            <v>0</v>
          </cell>
          <cell r="J116">
            <v>2533</v>
          </cell>
          <cell r="K116">
            <v>0</v>
          </cell>
          <cell r="L116">
            <v>0</v>
          </cell>
        </row>
        <row r="117">
          <cell r="G117">
            <v>0</v>
          </cell>
          <cell r="H117">
            <v>0</v>
          </cell>
          <cell r="J117">
            <v>2826</v>
          </cell>
          <cell r="K117">
            <v>0</v>
          </cell>
          <cell r="L117">
            <v>0</v>
          </cell>
        </row>
        <row r="118">
          <cell r="G118">
            <v>0</v>
          </cell>
          <cell r="H118">
            <v>0</v>
          </cell>
          <cell r="J118">
            <v>3092</v>
          </cell>
          <cell r="K118">
            <v>0</v>
          </cell>
          <cell r="L118">
            <v>0</v>
          </cell>
        </row>
        <row r="119">
          <cell r="G119">
            <v>0</v>
          </cell>
          <cell r="H119">
            <v>0</v>
          </cell>
          <cell r="J119">
            <v>553</v>
          </cell>
          <cell r="K119">
            <v>0</v>
          </cell>
          <cell r="L119">
            <v>0</v>
          </cell>
        </row>
        <row r="120">
          <cell r="G120">
            <v>0</v>
          </cell>
          <cell r="H120">
            <v>0</v>
          </cell>
          <cell r="J120">
            <v>519</v>
          </cell>
          <cell r="K120">
            <v>0</v>
          </cell>
          <cell r="L120">
            <v>0</v>
          </cell>
        </row>
        <row r="121">
          <cell r="G121">
            <v>0</v>
          </cell>
          <cell r="H121">
            <v>0</v>
          </cell>
          <cell r="J121">
            <v>2614</v>
          </cell>
          <cell r="K121">
            <v>0</v>
          </cell>
          <cell r="L121">
            <v>0</v>
          </cell>
        </row>
        <row r="122">
          <cell r="G122">
            <v>0</v>
          </cell>
          <cell r="H122">
            <v>0</v>
          </cell>
          <cell r="J122">
            <v>578</v>
          </cell>
          <cell r="K122">
            <v>0</v>
          </cell>
          <cell r="L122">
            <v>0</v>
          </cell>
        </row>
        <row r="123">
          <cell r="G123">
            <v>0</v>
          </cell>
          <cell r="H123">
            <v>0</v>
          </cell>
          <cell r="J123">
            <v>1497</v>
          </cell>
          <cell r="K123">
            <v>0</v>
          </cell>
          <cell r="L123">
            <v>0</v>
          </cell>
        </row>
        <row r="124">
          <cell r="G124">
            <v>0</v>
          </cell>
          <cell r="H124">
            <v>0</v>
          </cell>
          <cell r="J124">
            <v>549</v>
          </cell>
          <cell r="K124">
            <v>0</v>
          </cell>
          <cell r="L124">
            <v>0</v>
          </cell>
        </row>
        <row r="125">
          <cell r="G125">
            <v>0</v>
          </cell>
          <cell r="H125">
            <v>0</v>
          </cell>
          <cell r="J125">
            <v>737</v>
          </cell>
          <cell r="K125">
            <v>0</v>
          </cell>
          <cell r="L125">
            <v>0</v>
          </cell>
        </row>
        <row r="126">
          <cell r="G126">
            <v>0</v>
          </cell>
          <cell r="H126">
            <v>0</v>
          </cell>
          <cell r="J126">
            <v>2795</v>
          </cell>
          <cell r="K126">
            <v>0</v>
          </cell>
          <cell r="L126">
            <v>0</v>
          </cell>
        </row>
        <row r="127">
          <cell r="G127">
            <v>0</v>
          </cell>
          <cell r="H127">
            <v>0</v>
          </cell>
          <cell r="J127">
            <v>536</v>
          </cell>
          <cell r="K127">
            <v>0</v>
          </cell>
          <cell r="L127">
            <v>0</v>
          </cell>
        </row>
        <row r="128">
          <cell r="G128">
            <v>0</v>
          </cell>
          <cell r="H128">
            <v>0</v>
          </cell>
          <cell r="J128">
            <v>673</v>
          </cell>
          <cell r="K128">
            <v>0</v>
          </cell>
          <cell r="L128">
            <v>0</v>
          </cell>
        </row>
        <row r="129">
          <cell r="G129">
            <v>0</v>
          </cell>
          <cell r="H129">
            <v>0</v>
          </cell>
          <cell r="J129">
            <v>995</v>
          </cell>
          <cell r="K129">
            <v>0</v>
          </cell>
          <cell r="L129">
            <v>0</v>
          </cell>
        </row>
        <row r="130">
          <cell r="G130">
            <v>0</v>
          </cell>
          <cell r="H130">
            <v>0</v>
          </cell>
          <cell r="J130">
            <v>1352</v>
          </cell>
          <cell r="K130">
            <v>0</v>
          </cell>
          <cell r="L130">
            <v>0</v>
          </cell>
        </row>
        <row r="131">
          <cell r="G131">
            <v>0</v>
          </cell>
          <cell r="H131">
            <v>0</v>
          </cell>
          <cell r="J131">
            <v>1585</v>
          </cell>
          <cell r="K131">
            <v>0</v>
          </cell>
          <cell r="L131">
            <v>0</v>
          </cell>
        </row>
        <row r="132">
          <cell r="G132">
            <v>0</v>
          </cell>
          <cell r="H132">
            <v>0</v>
          </cell>
          <cell r="J132">
            <v>1961</v>
          </cell>
          <cell r="K132">
            <v>0</v>
          </cell>
          <cell r="L132">
            <v>0</v>
          </cell>
        </row>
        <row r="133">
          <cell r="G133">
            <v>0</v>
          </cell>
          <cell r="H133">
            <v>0</v>
          </cell>
          <cell r="J133">
            <v>3431</v>
          </cell>
          <cell r="K133">
            <v>0</v>
          </cell>
          <cell r="L133">
            <v>0</v>
          </cell>
        </row>
        <row r="134">
          <cell r="G134">
            <v>0</v>
          </cell>
          <cell r="H134">
            <v>0</v>
          </cell>
          <cell r="J134">
            <v>365</v>
          </cell>
          <cell r="K134">
            <v>0</v>
          </cell>
          <cell r="L134">
            <v>0</v>
          </cell>
        </row>
        <row r="135">
          <cell r="G135">
            <v>0</v>
          </cell>
          <cell r="H135">
            <v>0</v>
          </cell>
          <cell r="J135">
            <v>659</v>
          </cell>
          <cell r="K135">
            <v>0</v>
          </cell>
          <cell r="L135">
            <v>0</v>
          </cell>
        </row>
        <row r="136">
          <cell r="G136">
            <v>0</v>
          </cell>
          <cell r="H136">
            <v>0</v>
          </cell>
          <cell r="J136">
            <v>665</v>
          </cell>
          <cell r="K136">
            <v>0</v>
          </cell>
          <cell r="L136">
            <v>0</v>
          </cell>
        </row>
        <row r="137">
          <cell r="G137">
            <v>0</v>
          </cell>
          <cell r="H137">
            <v>0</v>
          </cell>
          <cell r="J137">
            <v>852</v>
          </cell>
          <cell r="K137">
            <v>0</v>
          </cell>
          <cell r="L137">
            <v>0</v>
          </cell>
        </row>
        <row r="138">
          <cell r="G138">
            <v>0</v>
          </cell>
          <cell r="H138">
            <v>0</v>
          </cell>
          <cell r="J138">
            <v>1112</v>
          </cell>
          <cell r="K138">
            <v>0</v>
          </cell>
          <cell r="L138">
            <v>0</v>
          </cell>
        </row>
        <row r="139">
          <cell r="G139">
            <v>0</v>
          </cell>
          <cell r="H139">
            <v>0</v>
          </cell>
          <cell r="J139">
            <v>1365</v>
          </cell>
          <cell r="K139">
            <v>0</v>
          </cell>
          <cell r="L139">
            <v>0</v>
          </cell>
        </row>
        <row r="140">
          <cell r="G140">
            <v>0</v>
          </cell>
          <cell r="H140">
            <v>0</v>
          </cell>
          <cell r="J140">
            <v>1582</v>
          </cell>
          <cell r="K140">
            <v>0</v>
          </cell>
          <cell r="L140">
            <v>0</v>
          </cell>
        </row>
        <row r="141">
          <cell r="G141">
            <v>0</v>
          </cell>
          <cell r="H141">
            <v>0</v>
          </cell>
          <cell r="J141">
            <v>2206</v>
          </cell>
          <cell r="K141">
            <v>0</v>
          </cell>
          <cell r="L141">
            <v>0</v>
          </cell>
        </row>
        <row r="142">
          <cell r="G142">
            <v>0</v>
          </cell>
          <cell r="H142">
            <v>0</v>
          </cell>
          <cell r="J142">
            <v>2805</v>
          </cell>
          <cell r="K142">
            <v>0</v>
          </cell>
          <cell r="L142">
            <v>0</v>
          </cell>
        </row>
        <row r="143">
          <cell r="G143">
            <v>0</v>
          </cell>
          <cell r="H143">
            <v>0</v>
          </cell>
          <cell r="J143">
            <v>3151</v>
          </cell>
          <cell r="K143">
            <v>0</v>
          </cell>
          <cell r="L143">
            <v>0</v>
          </cell>
        </row>
        <row r="144">
          <cell r="G144">
            <v>0</v>
          </cell>
          <cell r="H144">
            <v>0</v>
          </cell>
          <cell r="J144">
            <v>5019</v>
          </cell>
          <cell r="K144">
            <v>0</v>
          </cell>
          <cell r="L144">
            <v>0</v>
          </cell>
        </row>
        <row r="145">
          <cell r="G145">
            <v>0</v>
          </cell>
          <cell r="H145">
            <v>0</v>
          </cell>
          <cell r="J145">
            <v>1320</v>
          </cell>
          <cell r="K145">
            <v>0</v>
          </cell>
          <cell r="L145">
            <v>0</v>
          </cell>
        </row>
        <row r="146">
          <cell r="G146">
            <v>0</v>
          </cell>
          <cell r="H146">
            <v>0</v>
          </cell>
          <cell r="J146">
            <v>1730</v>
          </cell>
          <cell r="K146">
            <v>0</v>
          </cell>
          <cell r="L146">
            <v>0</v>
          </cell>
        </row>
        <row r="147">
          <cell r="G147">
            <v>0</v>
          </cell>
          <cell r="H147">
            <v>0</v>
          </cell>
          <cell r="J147">
            <v>2060</v>
          </cell>
          <cell r="K147">
            <v>0</v>
          </cell>
          <cell r="L147">
            <v>0</v>
          </cell>
        </row>
        <row r="148">
          <cell r="G148">
            <v>0</v>
          </cell>
          <cell r="H148">
            <v>0</v>
          </cell>
          <cell r="J148">
            <v>3110</v>
          </cell>
          <cell r="K148">
            <v>0</v>
          </cell>
          <cell r="L148">
            <v>0</v>
          </cell>
        </row>
        <row r="149">
          <cell r="G149">
            <v>0</v>
          </cell>
          <cell r="H149">
            <v>0</v>
          </cell>
          <cell r="J149">
            <v>4950</v>
          </cell>
          <cell r="K149">
            <v>0</v>
          </cell>
          <cell r="L149">
            <v>0</v>
          </cell>
        </row>
        <row r="150">
          <cell r="G150">
            <v>0</v>
          </cell>
          <cell r="H150">
            <v>0</v>
          </cell>
          <cell r="J150">
            <v>7920</v>
          </cell>
          <cell r="K150">
            <v>0</v>
          </cell>
          <cell r="L150">
            <v>0</v>
          </cell>
        </row>
        <row r="151">
          <cell r="G151">
            <v>0</v>
          </cell>
          <cell r="H151">
            <v>0</v>
          </cell>
          <cell r="J151">
            <v>13110</v>
          </cell>
          <cell r="K151">
            <v>0</v>
          </cell>
          <cell r="L151">
            <v>0</v>
          </cell>
        </row>
        <row r="152">
          <cell r="G152">
            <v>0</v>
          </cell>
          <cell r="H152">
            <v>0</v>
          </cell>
          <cell r="J152">
            <v>24210</v>
          </cell>
          <cell r="K152">
            <v>0</v>
          </cell>
          <cell r="L152">
            <v>0</v>
          </cell>
        </row>
        <row r="153">
          <cell r="G153">
            <v>0</v>
          </cell>
          <cell r="H153">
            <v>0</v>
          </cell>
          <cell r="J153">
            <v>3900</v>
          </cell>
          <cell r="K153">
            <v>0</v>
          </cell>
          <cell r="L153">
            <v>0</v>
          </cell>
        </row>
        <row r="154">
          <cell r="G154">
            <v>0</v>
          </cell>
          <cell r="H154">
            <v>0</v>
          </cell>
          <cell r="J154">
            <v>160</v>
          </cell>
          <cell r="K154">
            <v>0</v>
          </cell>
          <cell r="L154">
            <v>0</v>
          </cell>
        </row>
        <row r="155">
          <cell r="G155">
            <v>0</v>
          </cell>
          <cell r="H155">
            <v>0</v>
          </cell>
          <cell r="J155">
            <v>0</v>
          </cell>
          <cell r="K155">
            <v>0</v>
          </cell>
          <cell r="L155">
            <v>0</v>
          </cell>
        </row>
        <row r="156">
          <cell r="G156">
            <v>0</v>
          </cell>
          <cell r="H156">
            <v>0</v>
          </cell>
          <cell r="J156">
            <v>1040</v>
          </cell>
          <cell r="K156">
            <v>0</v>
          </cell>
          <cell r="L156">
            <v>0</v>
          </cell>
        </row>
        <row r="157">
          <cell r="G157">
            <v>0</v>
          </cell>
          <cell r="H157">
            <v>0</v>
          </cell>
          <cell r="J157">
            <v>1955</v>
          </cell>
          <cell r="K157">
            <v>0</v>
          </cell>
          <cell r="L157">
            <v>0</v>
          </cell>
        </row>
        <row r="158">
          <cell r="G158">
            <v>0</v>
          </cell>
          <cell r="H158">
            <v>0</v>
          </cell>
          <cell r="J158">
            <v>2830</v>
          </cell>
          <cell r="K158">
            <v>0</v>
          </cell>
          <cell r="L158">
            <v>0</v>
          </cell>
        </row>
        <row r="159">
          <cell r="G159">
            <v>0</v>
          </cell>
          <cell r="H159">
            <v>0</v>
          </cell>
          <cell r="J159">
            <v>3700</v>
          </cell>
          <cell r="K159">
            <v>0</v>
          </cell>
          <cell r="L159">
            <v>0</v>
          </cell>
        </row>
        <row r="160">
          <cell r="G160">
            <v>0</v>
          </cell>
          <cell r="H160">
            <v>0</v>
          </cell>
          <cell r="J160">
            <v>5245</v>
          </cell>
          <cell r="K160">
            <v>0</v>
          </cell>
          <cell r="L160">
            <v>0</v>
          </cell>
        </row>
        <row r="161">
          <cell r="G161">
            <v>0</v>
          </cell>
          <cell r="H161">
            <v>0</v>
          </cell>
          <cell r="J161">
            <v>6765</v>
          </cell>
          <cell r="K161">
            <v>0</v>
          </cell>
          <cell r="L161">
            <v>0</v>
          </cell>
        </row>
        <row r="162">
          <cell r="G162">
            <v>0</v>
          </cell>
          <cell r="H162">
            <v>0</v>
          </cell>
          <cell r="J162">
            <v>10305</v>
          </cell>
          <cell r="K162">
            <v>0</v>
          </cell>
          <cell r="L162">
            <v>0</v>
          </cell>
        </row>
        <row r="163">
          <cell r="G163">
            <v>0</v>
          </cell>
          <cell r="H163">
            <v>0</v>
          </cell>
          <cell r="J163">
            <v>12200</v>
          </cell>
          <cell r="K163">
            <v>0</v>
          </cell>
          <cell r="L163">
            <v>0</v>
          </cell>
        </row>
        <row r="164">
          <cell r="G164">
            <v>0</v>
          </cell>
          <cell r="H164">
            <v>0</v>
          </cell>
          <cell r="J164">
            <v>140</v>
          </cell>
          <cell r="K164">
            <v>0</v>
          </cell>
          <cell r="L164">
            <v>0</v>
          </cell>
        </row>
        <row r="165">
          <cell r="G165">
            <v>0</v>
          </cell>
          <cell r="H165">
            <v>0</v>
          </cell>
          <cell r="J165">
            <v>193</v>
          </cell>
          <cell r="K165">
            <v>0</v>
          </cell>
          <cell r="L165">
            <v>0</v>
          </cell>
        </row>
        <row r="166">
          <cell r="G166">
            <v>0</v>
          </cell>
          <cell r="H166">
            <v>0</v>
          </cell>
          <cell r="J166">
            <v>296</v>
          </cell>
          <cell r="K166">
            <v>0</v>
          </cell>
          <cell r="L166">
            <v>0</v>
          </cell>
        </row>
        <row r="167">
          <cell r="G167">
            <v>0</v>
          </cell>
          <cell r="H167">
            <v>0</v>
          </cell>
          <cell r="J167">
            <v>429</v>
          </cell>
          <cell r="K167">
            <v>0</v>
          </cell>
          <cell r="L167">
            <v>0</v>
          </cell>
        </row>
        <row r="168">
          <cell r="G168">
            <v>0</v>
          </cell>
          <cell r="H168">
            <v>0</v>
          </cell>
          <cell r="J168">
            <v>565</v>
          </cell>
          <cell r="K168">
            <v>0</v>
          </cell>
          <cell r="L168">
            <v>0</v>
          </cell>
        </row>
        <row r="169">
          <cell r="G169">
            <v>0</v>
          </cell>
          <cell r="H169">
            <v>0</v>
          </cell>
          <cell r="J169">
            <v>800</v>
          </cell>
          <cell r="K169">
            <v>0</v>
          </cell>
          <cell r="L169">
            <v>0</v>
          </cell>
        </row>
        <row r="170">
          <cell r="G170">
            <v>0</v>
          </cell>
          <cell r="H170">
            <v>0</v>
          </cell>
          <cell r="J170">
            <v>1027</v>
          </cell>
          <cell r="K170">
            <v>0</v>
          </cell>
          <cell r="L170">
            <v>0</v>
          </cell>
        </row>
        <row r="171">
          <cell r="G171">
            <v>0</v>
          </cell>
          <cell r="H171">
            <v>0</v>
          </cell>
          <cell r="J171">
            <v>1570</v>
          </cell>
          <cell r="K171">
            <v>0</v>
          </cell>
          <cell r="L171">
            <v>0</v>
          </cell>
        </row>
        <row r="172">
          <cell r="G172">
            <v>0</v>
          </cell>
          <cell r="H172">
            <v>0</v>
          </cell>
          <cell r="J172">
            <v>330</v>
          </cell>
          <cell r="K172">
            <v>0</v>
          </cell>
          <cell r="L172">
            <v>0</v>
          </cell>
        </row>
        <row r="173">
          <cell r="G173">
            <v>0</v>
          </cell>
          <cell r="H173">
            <v>0</v>
          </cell>
          <cell r="J173">
            <v>480</v>
          </cell>
          <cell r="K173">
            <v>0</v>
          </cell>
          <cell r="L173">
            <v>0</v>
          </cell>
        </row>
        <row r="174">
          <cell r="G174">
            <v>0</v>
          </cell>
          <cell r="H174">
            <v>0</v>
          </cell>
          <cell r="J174">
            <v>600</v>
          </cell>
          <cell r="K174">
            <v>0</v>
          </cell>
          <cell r="L174">
            <v>0</v>
          </cell>
        </row>
        <row r="175">
          <cell r="G175">
            <v>0</v>
          </cell>
          <cell r="H175">
            <v>0</v>
          </cell>
          <cell r="J175">
            <v>900</v>
          </cell>
          <cell r="K175">
            <v>0</v>
          </cell>
          <cell r="L175">
            <v>0</v>
          </cell>
        </row>
        <row r="176">
          <cell r="G176">
            <v>0</v>
          </cell>
          <cell r="H176">
            <v>0</v>
          </cell>
          <cell r="J176">
            <v>1300</v>
          </cell>
          <cell r="K176">
            <v>0</v>
          </cell>
          <cell r="L176">
            <v>0</v>
          </cell>
        </row>
        <row r="177">
          <cell r="G177">
            <v>0</v>
          </cell>
          <cell r="H177">
            <v>0</v>
          </cell>
          <cell r="J177">
            <v>1800</v>
          </cell>
          <cell r="K177">
            <v>0</v>
          </cell>
          <cell r="L177">
            <v>0</v>
          </cell>
        </row>
        <row r="178">
          <cell r="G178">
            <v>0</v>
          </cell>
          <cell r="H178">
            <v>0</v>
          </cell>
          <cell r="J178">
            <v>2400</v>
          </cell>
          <cell r="K178">
            <v>0</v>
          </cell>
          <cell r="L178">
            <v>0</v>
          </cell>
        </row>
        <row r="179">
          <cell r="G179">
            <v>0</v>
          </cell>
          <cell r="H179">
            <v>0</v>
          </cell>
          <cell r="J179">
            <v>2900</v>
          </cell>
          <cell r="K179">
            <v>0</v>
          </cell>
          <cell r="L179">
            <v>0</v>
          </cell>
        </row>
        <row r="180">
          <cell r="G180">
            <v>0</v>
          </cell>
          <cell r="H180">
            <v>0</v>
          </cell>
          <cell r="J180">
            <v>35</v>
          </cell>
          <cell r="K180">
            <v>0</v>
          </cell>
          <cell r="L180">
            <v>0</v>
          </cell>
        </row>
        <row r="181">
          <cell r="G181">
            <v>0</v>
          </cell>
          <cell r="H181">
            <v>0</v>
          </cell>
          <cell r="J181">
            <v>71</v>
          </cell>
          <cell r="K181">
            <v>0</v>
          </cell>
          <cell r="L181">
            <v>0</v>
          </cell>
        </row>
        <row r="182">
          <cell r="G182">
            <v>0</v>
          </cell>
          <cell r="H182">
            <v>0</v>
          </cell>
          <cell r="J182">
            <v>102</v>
          </cell>
          <cell r="K182">
            <v>0</v>
          </cell>
          <cell r="L182">
            <v>0</v>
          </cell>
        </row>
        <row r="183">
          <cell r="G183">
            <v>0</v>
          </cell>
          <cell r="H183">
            <v>0</v>
          </cell>
          <cell r="J183">
            <v>120</v>
          </cell>
          <cell r="K183">
            <v>0</v>
          </cell>
          <cell r="L183">
            <v>0</v>
          </cell>
        </row>
        <row r="184">
          <cell r="G184">
            <v>0</v>
          </cell>
          <cell r="H184">
            <v>0</v>
          </cell>
          <cell r="J184">
            <v>265</v>
          </cell>
          <cell r="K184">
            <v>0</v>
          </cell>
          <cell r="L184">
            <v>0</v>
          </cell>
        </row>
        <row r="185">
          <cell r="G185">
            <v>0</v>
          </cell>
          <cell r="H185">
            <v>0</v>
          </cell>
          <cell r="J185">
            <v>360</v>
          </cell>
          <cell r="K185">
            <v>0</v>
          </cell>
          <cell r="L185">
            <v>0</v>
          </cell>
        </row>
        <row r="186">
          <cell r="G186">
            <v>0</v>
          </cell>
          <cell r="H186">
            <v>0</v>
          </cell>
          <cell r="J186">
            <v>408</v>
          </cell>
          <cell r="K186">
            <v>0</v>
          </cell>
          <cell r="L186">
            <v>0</v>
          </cell>
        </row>
        <row r="187">
          <cell r="G187">
            <v>0</v>
          </cell>
          <cell r="H187">
            <v>0</v>
          </cell>
          <cell r="J187">
            <v>540</v>
          </cell>
          <cell r="K187">
            <v>0</v>
          </cell>
          <cell r="L187">
            <v>0</v>
          </cell>
        </row>
        <row r="188">
          <cell r="G188">
            <v>0</v>
          </cell>
          <cell r="H188">
            <v>0</v>
          </cell>
          <cell r="J188">
            <v>960</v>
          </cell>
          <cell r="K188">
            <v>0</v>
          </cell>
          <cell r="L188">
            <v>0</v>
          </cell>
        </row>
        <row r="189">
          <cell r="G189">
            <v>0</v>
          </cell>
          <cell r="H189">
            <v>0</v>
          </cell>
          <cell r="J189">
            <v>960</v>
          </cell>
          <cell r="K189">
            <v>0</v>
          </cell>
          <cell r="L189">
            <v>0</v>
          </cell>
        </row>
        <row r="190">
          <cell r="G190">
            <v>0</v>
          </cell>
          <cell r="H190">
            <v>0</v>
          </cell>
          <cell r="J190">
            <v>1500</v>
          </cell>
          <cell r="K190">
            <v>0</v>
          </cell>
          <cell r="L190">
            <v>0</v>
          </cell>
        </row>
        <row r="191">
          <cell r="G191">
            <v>0</v>
          </cell>
          <cell r="H191">
            <v>0</v>
          </cell>
          <cell r="J191">
            <v>1008</v>
          </cell>
          <cell r="K191">
            <v>0</v>
          </cell>
          <cell r="L191">
            <v>0</v>
          </cell>
        </row>
        <row r="192">
          <cell r="G192">
            <v>0</v>
          </cell>
          <cell r="H192">
            <v>0</v>
          </cell>
          <cell r="J192">
            <v>4580</v>
          </cell>
          <cell r="K192">
            <v>0</v>
          </cell>
          <cell r="L192">
            <v>0</v>
          </cell>
        </row>
        <row r="193">
          <cell r="G193">
            <v>0</v>
          </cell>
          <cell r="H193">
            <v>0</v>
          </cell>
          <cell r="J193">
            <v>1440</v>
          </cell>
          <cell r="K193">
            <v>0</v>
          </cell>
          <cell r="L193">
            <v>0</v>
          </cell>
        </row>
        <row r="194">
          <cell r="G194">
            <v>0</v>
          </cell>
          <cell r="H194">
            <v>0</v>
          </cell>
          <cell r="J194">
            <v>2240</v>
          </cell>
          <cell r="K194">
            <v>0</v>
          </cell>
          <cell r="L194">
            <v>0</v>
          </cell>
        </row>
        <row r="195">
          <cell r="G195">
            <v>0</v>
          </cell>
          <cell r="H195">
            <v>0</v>
          </cell>
          <cell r="J195">
            <v>2640</v>
          </cell>
          <cell r="K195">
            <v>0</v>
          </cell>
          <cell r="L195">
            <v>0</v>
          </cell>
        </row>
        <row r="196">
          <cell r="G196">
            <v>0</v>
          </cell>
          <cell r="H196">
            <v>0</v>
          </cell>
          <cell r="J196">
            <v>4000</v>
          </cell>
          <cell r="K196">
            <v>0</v>
          </cell>
          <cell r="L196">
            <v>0</v>
          </cell>
        </row>
        <row r="197">
          <cell r="G197">
            <v>0</v>
          </cell>
          <cell r="H197">
            <v>0</v>
          </cell>
          <cell r="J197">
            <v>6400</v>
          </cell>
          <cell r="K197">
            <v>0</v>
          </cell>
          <cell r="L197">
            <v>0</v>
          </cell>
        </row>
        <row r="198">
          <cell r="G198">
            <v>0</v>
          </cell>
          <cell r="H198">
            <v>0</v>
          </cell>
          <cell r="J198">
            <v>10400</v>
          </cell>
          <cell r="K198">
            <v>0</v>
          </cell>
          <cell r="L198">
            <v>0</v>
          </cell>
        </row>
        <row r="199">
          <cell r="G199">
            <v>0</v>
          </cell>
          <cell r="H199">
            <v>0</v>
          </cell>
          <cell r="J199">
            <v>18400</v>
          </cell>
          <cell r="K199">
            <v>0</v>
          </cell>
          <cell r="L199">
            <v>0</v>
          </cell>
        </row>
        <row r="200">
          <cell r="G200">
            <v>0</v>
          </cell>
          <cell r="H200">
            <v>0</v>
          </cell>
          <cell r="J200">
            <v>700</v>
          </cell>
          <cell r="K200">
            <v>0</v>
          </cell>
          <cell r="L200">
            <v>0</v>
          </cell>
        </row>
        <row r="201">
          <cell r="G201">
            <v>0</v>
          </cell>
          <cell r="H201">
            <v>0</v>
          </cell>
          <cell r="J201">
            <v>900</v>
          </cell>
          <cell r="K201">
            <v>0</v>
          </cell>
          <cell r="L201">
            <v>0</v>
          </cell>
        </row>
        <row r="202">
          <cell r="G202">
            <v>0</v>
          </cell>
          <cell r="H202">
            <v>0</v>
          </cell>
          <cell r="J202">
            <v>1200</v>
          </cell>
          <cell r="K202">
            <v>0</v>
          </cell>
          <cell r="L202">
            <v>0</v>
          </cell>
        </row>
        <row r="203">
          <cell r="G203">
            <v>0</v>
          </cell>
          <cell r="H203">
            <v>0</v>
          </cell>
          <cell r="J203">
            <v>1700</v>
          </cell>
          <cell r="K203">
            <v>0</v>
          </cell>
          <cell r="L203">
            <v>0</v>
          </cell>
        </row>
        <row r="204">
          <cell r="G204">
            <v>0</v>
          </cell>
          <cell r="H204">
            <v>0</v>
          </cell>
          <cell r="J204">
            <v>3300</v>
          </cell>
          <cell r="K204">
            <v>0</v>
          </cell>
          <cell r="L204">
            <v>0</v>
          </cell>
        </row>
        <row r="205">
          <cell r="G205">
            <v>0</v>
          </cell>
          <cell r="H205">
            <v>0</v>
          </cell>
          <cell r="J205">
            <v>4000</v>
          </cell>
          <cell r="K205">
            <v>0</v>
          </cell>
          <cell r="L205">
            <v>0</v>
          </cell>
        </row>
        <row r="206">
          <cell r="G206">
            <v>0</v>
          </cell>
          <cell r="H206">
            <v>0</v>
          </cell>
          <cell r="J206">
            <v>4000</v>
          </cell>
          <cell r="K206">
            <v>0</v>
          </cell>
          <cell r="L206">
            <v>0</v>
          </cell>
        </row>
        <row r="207">
          <cell r="G207">
            <v>0</v>
          </cell>
          <cell r="H207">
            <v>0</v>
          </cell>
          <cell r="J207">
            <v>540</v>
          </cell>
          <cell r="K207">
            <v>0</v>
          </cell>
          <cell r="L207">
            <v>0</v>
          </cell>
        </row>
        <row r="208">
          <cell r="G208">
            <v>0</v>
          </cell>
          <cell r="H208">
            <v>0</v>
          </cell>
          <cell r="J208">
            <v>630</v>
          </cell>
          <cell r="K208">
            <v>0</v>
          </cell>
          <cell r="L208">
            <v>0</v>
          </cell>
        </row>
        <row r="209">
          <cell r="G209">
            <v>0</v>
          </cell>
          <cell r="H209">
            <v>0</v>
          </cell>
          <cell r="J209">
            <v>506</v>
          </cell>
          <cell r="K209">
            <v>0</v>
          </cell>
          <cell r="L209">
            <v>0</v>
          </cell>
        </row>
        <row r="210">
          <cell r="G210">
            <v>0</v>
          </cell>
          <cell r="H210">
            <v>0</v>
          </cell>
          <cell r="J210">
            <v>610</v>
          </cell>
          <cell r="K210">
            <v>0</v>
          </cell>
          <cell r="L210">
            <v>0</v>
          </cell>
        </row>
        <row r="211">
          <cell r="G211">
            <v>0</v>
          </cell>
          <cell r="H211">
            <v>0</v>
          </cell>
          <cell r="J211">
            <v>1335</v>
          </cell>
          <cell r="K211">
            <v>0</v>
          </cell>
          <cell r="L211">
            <v>0</v>
          </cell>
        </row>
        <row r="212">
          <cell r="G212">
            <v>0</v>
          </cell>
          <cell r="H212">
            <v>0</v>
          </cell>
          <cell r="J212">
            <v>285</v>
          </cell>
          <cell r="K212">
            <v>0</v>
          </cell>
          <cell r="L212">
            <v>0</v>
          </cell>
        </row>
        <row r="213">
          <cell r="G213">
            <v>0</v>
          </cell>
          <cell r="H213">
            <v>0</v>
          </cell>
          <cell r="J213">
            <v>345</v>
          </cell>
          <cell r="K213">
            <v>0</v>
          </cell>
          <cell r="L213">
            <v>0</v>
          </cell>
        </row>
        <row r="214">
          <cell r="G214">
            <v>0</v>
          </cell>
          <cell r="H214">
            <v>0</v>
          </cell>
          <cell r="J214">
            <v>200</v>
          </cell>
          <cell r="K214">
            <v>0</v>
          </cell>
          <cell r="L214">
            <v>0</v>
          </cell>
        </row>
        <row r="215">
          <cell r="G215">
            <v>0</v>
          </cell>
          <cell r="H215">
            <v>0</v>
          </cell>
          <cell r="J215">
            <v>1370</v>
          </cell>
          <cell r="K215">
            <v>0</v>
          </cell>
          <cell r="L215">
            <v>0</v>
          </cell>
        </row>
        <row r="216">
          <cell r="G216">
            <v>0</v>
          </cell>
          <cell r="H216">
            <v>0</v>
          </cell>
          <cell r="J216">
            <v>1540</v>
          </cell>
          <cell r="K216">
            <v>0</v>
          </cell>
          <cell r="L216">
            <v>0</v>
          </cell>
        </row>
        <row r="217">
          <cell r="G217">
            <v>0</v>
          </cell>
          <cell r="H217">
            <v>0</v>
          </cell>
          <cell r="J217">
            <v>1830</v>
          </cell>
          <cell r="K217">
            <v>0</v>
          </cell>
          <cell r="L217">
            <v>0</v>
          </cell>
        </row>
        <row r="218">
          <cell r="G218">
            <v>0</v>
          </cell>
          <cell r="H218">
            <v>0</v>
          </cell>
          <cell r="J218">
            <v>1800</v>
          </cell>
          <cell r="K218">
            <v>0</v>
          </cell>
          <cell r="L218">
            <v>0</v>
          </cell>
        </row>
        <row r="219">
          <cell r="G219">
            <v>0</v>
          </cell>
          <cell r="H219">
            <v>0</v>
          </cell>
          <cell r="J219">
            <v>2350</v>
          </cell>
          <cell r="K219">
            <v>0</v>
          </cell>
          <cell r="L219">
            <v>0</v>
          </cell>
        </row>
        <row r="220">
          <cell r="G220">
            <v>0</v>
          </cell>
          <cell r="H220">
            <v>0</v>
          </cell>
          <cell r="J220">
            <v>4460</v>
          </cell>
          <cell r="K220">
            <v>0</v>
          </cell>
          <cell r="L220">
            <v>0</v>
          </cell>
        </row>
        <row r="221">
          <cell r="G221">
            <v>0</v>
          </cell>
          <cell r="H221">
            <v>0</v>
          </cell>
          <cell r="J221">
            <v>5030</v>
          </cell>
          <cell r="K221">
            <v>0</v>
          </cell>
          <cell r="L221">
            <v>0</v>
          </cell>
        </row>
        <row r="222">
          <cell r="G222">
            <v>0</v>
          </cell>
          <cell r="H222">
            <v>0</v>
          </cell>
          <cell r="J222">
            <v>7430</v>
          </cell>
          <cell r="K222">
            <v>0</v>
          </cell>
          <cell r="L222">
            <v>0</v>
          </cell>
        </row>
        <row r="223">
          <cell r="G223">
            <v>0</v>
          </cell>
          <cell r="H223">
            <v>0</v>
          </cell>
          <cell r="J223">
            <v>7160</v>
          </cell>
          <cell r="K223">
            <v>0</v>
          </cell>
          <cell r="L223">
            <v>0</v>
          </cell>
        </row>
        <row r="224">
          <cell r="G224">
            <v>0</v>
          </cell>
          <cell r="H224">
            <v>0</v>
          </cell>
          <cell r="J224">
            <v>11660</v>
          </cell>
          <cell r="K224">
            <v>0</v>
          </cell>
          <cell r="L224">
            <v>0</v>
          </cell>
        </row>
        <row r="225">
          <cell r="G225">
            <v>0</v>
          </cell>
          <cell r="H225">
            <v>0</v>
          </cell>
          <cell r="J225">
            <v>13830</v>
          </cell>
          <cell r="K225">
            <v>0</v>
          </cell>
          <cell r="L225">
            <v>0</v>
          </cell>
        </row>
        <row r="226">
          <cell r="G226">
            <v>0</v>
          </cell>
          <cell r="H226">
            <v>0</v>
          </cell>
          <cell r="J226">
            <v>33000</v>
          </cell>
          <cell r="K226">
            <v>0</v>
          </cell>
          <cell r="L226">
            <v>0</v>
          </cell>
        </row>
        <row r="227">
          <cell r="G227">
            <v>0</v>
          </cell>
          <cell r="H227">
            <v>0</v>
          </cell>
          <cell r="J227">
            <v>1220</v>
          </cell>
          <cell r="K227">
            <v>0</v>
          </cell>
          <cell r="L227">
            <v>0</v>
          </cell>
        </row>
        <row r="228">
          <cell r="G228">
            <v>0</v>
          </cell>
          <cell r="H228">
            <v>0</v>
          </cell>
          <cell r="J228">
            <v>12830</v>
          </cell>
          <cell r="K228">
            <v>0</v>
          </cell>
          <cell r="L228">
            <v>0</v>
          </cell>
        </row>
        <row r="229">
          <cell r="G229">
            <v>0</v>
          </cell>
          <cell r="H229">
            <v>0</v>
          </cell>
          <cell r="J229">
            <v>8720</v>
          </cell>
          <cell r="K229">
            <v>0</v>
          </cell>
          <cell r="L229">
            <v>0</v>
          </cell>
        </row>
        <row r="230">
          <cell r="G230">
            <v>0</v>
          </cell>
          <cell r="H230">
            <v>0</v>
          </cell>
          <cell r="J230">
            <v>16070</v>
          </cell>
          <cell r="K230">
            <v>0</v>
          </cell>
          <cell r="L230">
            <v>0</v>
          </cell>
        </row>
        <row r="231">
          <cell r="G231">
            <v>0</v>
          </cell>
          <cell r="H231">
            <v>0</v>
          </cell>
          <cell r="J231">
            <v>16070</v>
          </cell>
          <cell r="K231">
            <v>0</v>
          </cell>
          <cell r="L231">
            <v>0</v>
          </cell>
        </row>
        <row r="232">
          <cell r="G232">
            <v>0</v>
          </cell>
          <cell r="H232">
            <v>0</v>
          </cell>
          <cell r="J232">
            <v>17690</v>
          </cell>
          <cell r="K232">
            <v>0</v>
          </cell>
          <cell r="L232">
            <v>0</v>
          </cell>
        </row>
        <row r="233">
          <cell r="G233">
            <v>0</v>
          </cell>
          <cell r="H233">
            <v>0</v>
          </cell>
          <cell r="J233">
            <v>17690</v>
          </cell>
          <cell r="K233">
            <v>0</v>
          </cell>
          <cell r="L233">
            <v>0</v>
          </cell>
        </row>
        <row r="234">
          <cell r="G234">
            <v>0</v>
          </cell>
          <cell r="H234">
            <v>0</v>
          </cell>
          <cell r="J234">
            <v>7620</v>
          </cell>
          <cell r="K234">
            <v>0</v>
          </cell>
          <cell r="L234">
            <v>0</v>
          </cell>
        </row>
        <row r="235">
          <cell r="G235">
            <v>0</v>
          </cell>
          <cell r="H235">
            <v>0</v>
          </cell>
          <cell r="J235">
            <v>7010</v>
          </cell>
          <cell r="K235">
            <v>0</v>
          </cell>
          <cell r="L235">
            <v>0</v>
          </cell>
        </row>
        <row r="236">
          <cell r="G236">
            <v>0</v>
          </cell>
          <cell r="H236">
            <v>0</v>
          </cell>
          <cell r="J236">
            <v>8060</v>
          </cell>
          <cell r="K236">
            <v>0</v>
          </cell>
          <cell r="L236">
            <v>0</v>
          </cell>
        </row>
        <row r="237">
          <cell r="G237">
            <v>0</v>
          </cell>
          <cell r="H237">
            <v>0</v>
          </cell>
          <cell r="J237">
            <v>10070</v>
          </cell>
          <cell r="K237">
            <v>0</v>
          </cell>
          <cell r="L237">
            <v>0</v>
          </cell>
        </row>
        <row r="238">
          <cell r="G238">
            <v>0</v>
          </cell>
          <cell r="H238">
            <v>0</v>
          </cell>
          <cell r="J238">
            <v>11570</v>
          </cell>
          <cell r="K238">
            <v>0</v>
          </cell>
          <cell r="L238">
            <v>0</v>
          </cell>
        </row>
        <row r="239">
          <cell r="G239">
            <v>0</v>
          </cell>
          <cell r="H239">
            <v>0</v>
          </cell>
          <cell r="J239">
            <v>10650</v>
          </cell>
          <cell r="K239">
            <v>0</v>
          </cell>
          <cell r="L239">
            <v>0</v>
          </cell>
        </row>
        <row r="240">
          <cell r="G240">
            <v>0</v>
          </cell>
          <cell r="H240">
            <v>0</v>
          </cell>
          <cell r="J240">
            <v>4000</v>
          </cell>
          <cell r="K240">
            <v>0</v>
          </cell>
          <cell r="L240">
            <v>0</v>
          </cell>
        </row>
        <row r="241">
          <cell r="G241">
            <v>0</v>
          </cell>
          <cell r="H241">
            <v>0</v>
          </cell>
          <cell r="J241">
            <v>17000</v>
          </cell>
          <cell r="K241">
            <v>0</v>
          </cell>
          <cell r="L241">
            <v>0</v>
          </cell>
        </row>
        <row r="242">
          <cell r="G242">
            <v>0</v>
          </cell>
          <cell r="H242">
            <v>0</v>
          </cell>
          <cell r="J242">
            <v>17100</v>
          </cell>
          <cell r="K242">
            <v>0</v>
          </cell>
          <cell r="L242">
            <v>0</v>
          </cell>
        </row>
        <row r="243">
          <cell r="G243">
            <v>0</v>
          </cell>
          <cell r="H243">
            <v>0</v>
          </cell>
          <cell r="J243">
            <v>31050</v>
          </cell>
          <cell r="K243">
            <v>0</v>
          </cell>
          <cell r="L243">
            <v>0</v>
          </cell>
        </row>
        <row r="244">
          <cell r="G244">
            <v>0</v>
          </cell>
          <cell r="H244">
            <v>0</v>
          </cell>
          <cell r="J244">
            <v>25000</v>
          </cell>
          <cell r="K244">
            <v>0</v>
          </cell>
          <cell r="L244">
            <v>0</v>
          </cell>
        </row>
        <row r="245">
          <cell r="G245">
            <v>0</v>
          </cell>
          <cell r="H245">
            <v>0</v>
          </cell>
          <cell r="J245">
            <v>38870</v>
          </cell>
          <cell r="K245">
            <v>0</v>
          </cell>
          <cell r="L245">
            <v>0</v>
          </cell>
        </row>
        <row r="246">
          <cell r="G246">
            <v>0</v>
          </cell>
          <cell r="H246">
            <v>0</v>
          </cell>
          <cell r="J246">
            <v>25530</v>
          </cell>
          <cell r="K246">
            <v>0</v>
          </cell>
          <cell r="L246">
            <v>0</v>
          </cell>
        </row>
        <row r="247">
          <cell r="G247">
            <v>0</v>
          </cell>
          <cell r="H247">
            <v>0</v>
          </cell>
          <cell r="J247">
            <v>20520</v>
          </cell>
          <cell r="K247">
            <v>0</v>
          </cell>
          <cell r="L247">
            <v>0</v>
          </cell>
        </row>
        <row r="248">
          <cell r="G248">
            <v>0</v>
          </cell>
          <cell r="H248">
            <v>0</v>
          </cell>
          <cell r="J248">
            <v>37050</v>
          </cell>
          <cell r="K248">
            <v>0</v>
          </cell>
          <cell r="L248">
            <v>0</v>
          </cell>
        </row>
        <row r="249">
          <cell r="G249">
            <v>0</v>
          </cell>
          <cell r="H249">
            <v>0</v>
          </cell>
          <cell r="J249">
            <v>37050</v>
          </cell>
          <cell r="K249">
            <v>0</v>
          </cell>
          <cell r="L249">
            <v>0</v>
          </cell>
        </row>
        <row r="250">
          <cell r="G250">
            <v>0</v>
          </cell>
          <cell r="H250">
            <v>0</v>
          </cell>
          <cell r="J250">
            <v>42540</v>
          </cell>
          <cell r="K250">
            <v>0</v>
          </cell>
          <cell r="L250">
            <v>0</v>
          </cell>
        </row>
        <row r="251">
          <cell r="G251">
            <v>0</v>
          </cell>
          <cell r="H251">
            <v>0</v>
          </cell>
          <cell r="J251">
            <v>36230</v>
          </cell>
          <cell r="K251">
            <v>0</v>
          </cell>
          <cell r="L251">
            <v>0</v>
          </cell>
        </row>
        <row r="252">
          <cell r="G252">
            <v>0</v>
          </cell>
          <cell r="H252">
            <v>0</v>
          </cell>
          <cell r="J252">
            <v>42970</v>
          </cell>
          <cell r="K252">
            <v>0</v>
          </cell>
          <cell r="L252">
            <v>0</v>
          </cell>
        </row>
        <row r="253">
          <cell r="G253">
            <v>0</v>
          </cell>
          <cell r="H253">
            <v>0</v>
          </cell>
          <cell r="J253">
            <v>48680</v>
          </cell>
          <cell r="K253">
            <v>0</v>
          </cell>
          <cell r="L253">
            <v>0</v>
          </cell>
        </row>
        <row r="254">
          <cell r="G254">
            <v>0</v>
          </cell>
          <cell r="H254">
            <v>0</v>
          </cell>
          <cell r="J254">
            <v>18050</v>
          </cell>
          <cell r="K254">
            <v>0</v>
          </cell>
          <cell r="L254">
            <v>0</v>
          </cell>
        </row>
        <row r="255">
          <cell r="G255">
            <v>0</v>
          </cell>
          <cell r="H255">
            <v>0</v>
          </cell>
          <cell r="J255">
            <v>18180</v>
          </cell>
          <cell r="K255">
            <v>0</v>
          </cell>
          <cell r="L255">
            <v>0</v>
          </cell>
        </row>
        <row r="256">
          <cell r="G256">
            <v>0</v>
          </cell>
          <cell r="H256">
            <v>0</v>
          </cell>
          <cell r="J256">
            <v>31050</v>
          </cell>
          <cell r="K256">
            <v>0</v>
          </cell>
          <cell r="L256">
            <v>0</v>
          </cell>
        </row>
        <row r="257">
          <cell r="G257">
            <v>0</v>
          </cell>
          <cell r="H257">
            <v>0</v>
          </cell>
          <cell r="J257">
            <v>31050</v>
          </cell>
          <cell r="K257">
            <v>0</v>
          </cell>
          <cell r="L257">
            <v>0</v>
          </cell>
        </row>
        <row r="258">
          <cell r="G258">
            <v>0</v>
          </cell>
          <cell r="H258">
            <v>0</v>
          </cell>
          <cell r="J258">
            <v>38870</v>
          </cell>
          <cell r="K258">
            <v>0</v>
          </cell>
          <cell r="L258">
            <v>0</v>
          </cell>
        </row>
        <row r="259">
          <cell r="G259">
            <v>0</v>
          </cell>
          <cell r="H259">
            <v>0</v>
          </cell>
          <cell r="J259">
            <v>25530</v>
          </cell>
          <cell r="K259">
            <v>0</v>
          </cell>
          <cell r="L259">
            <v>0</v>
          </cell>
        </row>
        <row r="260">
          <cell r="G260">
            <v>0</v>
          </cell>
          <cell r="H260">
            <v>0</v>
          </cell>
          <cell r="J260">
            <v>4190</v>
          </cell>
          <cell r="K260">
            <v>0</v>
          </cell>
          <cell r="L260">
            <v>0</v>
          </cell>
        </row>
        <row r="261">
          <cell r="G261">
            <v>0</v>
          </cell>
          <cell r="H261">
            <v>0</v>
          </cell>
          <cell r="J261">
            <v>0</v>
          </cell>
          <cell r="K261">
            <v>0</v>
          </cell>
          <cell r="L261">
            <v>0</v>
          </cell>
        </row>
        <row r="262">
          <cell r="G262">
            <v>0</v>
          </cell>
          <cell r="H262">
            <v>0</v>
          </cell>
          <cell r="J262">
            <v>4910</v>
          </cell>
          <cell r="K262">
            <v>0</v>
          </cell>
          <cell r="L262">
            <v>0</v>
          </cell>
        </row>
        <row r="263">
          <cell r="G263">
            <v>0</v>
          </cell>
          <cell r="H263">
            <v>0</v>
          </cell>
          <cell r="J263">
            <v>0</v>
          </cell>
          <cell r="K263">
            <v>0</v>
          </cell>
          <cell r="L263">
            <v>0</v>
          </cell>
        </row>
        <row r="264">
          <cell r="G264">
            <v>0</v>
          </cell>
          <cell r="H264">
            <v>0</v>
          </cell>
          <cell r="J264">
            <v>700</v>
          </cell>
          <cell r="K264">
            <v>0</v>
          </cell>
          <cell r="L264">
            <v>0</v>
          </cell>
        </row>
        <row r="265">
          <cell r="G265">
            <v>0</v>
          </cell>
          <cell r="H265">
            <v>0</v>
          </cell>
          <cell r="J265">
            <v>1320</v>
          </cell>
          <cell r="K265">
            <v>0</v>
          </cell>
          <cell r="L265">
            <v>0</v>
          </cell>
        </row>
        <row r="266">
          <cell r="G266">
            <v>0</v>
          </cell>
          <cell r="H266">
            <v>0</v>
          </cell>
          <cell r="J266">
            <v>400</v>
          </cell>
          <cell r="K266">
            <v>0</v>
          </cell>
          <cell r="L266">
            <v>0</v>
          </cell>
        </row>
        <row r="267">
          <cell r="G267">
            <v>0</v>
          </cell>
          <cell r="H267">
            <v>0</v>
          </cell>
          <cell r="J267">
            <v>560</v>
          </cell>
          <cell r="K267">
            <v>0</v>
          </cell>
          <cell r="L267">
            <v>0</v>
          </cell>
        </row>
        <row r="268">
          <cell r="G268">
            <v>0</v>
          </cell>
          <cell r="H268">
            <v>0</v>
          </cell>
          <cell r="J268">
            <v>280</v>
          </cell>
          <cell r="K268">
            <v>0</v>
          </cell>
          <cell r="L268">
            <v>0</v>
          </cell>
        </row>
        <row r="269">
          <cell r="G269">
            <v>0</v>
          </cell>
          <cell r="H269">
            <v>0</v>
          </cell>
          <cell r="J269">
            <v>40</v>
          </cell>
          <cell r="K269">
            <v>0</v>
          </cell>
          <cell r="L269">
            <v>0</v>
          </cell>
        </row>
        <row r="270">
          <cell r="G270">
            <v>0</v>
          </cell>
          <cell r="H270">
            <v>0</v>
          </cell>
          <cell r="J270">
            <v>2800</v>
          </cell>
          <cell r="K270">
            <v>0</v>
          </cell>
          <cell r="L270">
            <v>0</v>
          </cell>
        </row>
        <row r="271">
          <cell r="G271">
            <v>0</v>
          </cell>
          <cell r="H271">
            <v>0</v>
          </cell>
          <cell r="J271">
            <v>3500</v>
          </cell>
          <cell r="K271">
            <v>0</v>
          </cell>
          <cell r="L271">
            <v>0</v>
          </cell>
        </row>
        <row r="272">
          <cell r="G272">
            <v>0</v>
          </cell>
          <cell r="H272">
            <v>0</v>
          </cell>
          <cell r="J272">
            <v>150</v>
          </cell>
          <cell r="K272">
            <v>0</v>
          </cell>
          <cell r="L272">
            <v>0</v>
          </cell>
        </row>
        <row r="273">
          <cell r="G273">
            <v>0</v>
          </cell>
          <cell r="H273">
            <v>0</v>
          </cell>
          <cell r="J273">
            <v>0</v>
          </cell>
          <cell r="K273">
            <v>0</v>
          </cell>
          <cell r="L273">
            <v>0</v>
          </cell>
        </row>
        <row r="274">
          <cell r="G274">
            <v>0</v>
          </cell>
          <cell r="H274">
            <v>0</v>
          </cell>
          <cell r="J274">
            <v>0</v>
          </cell>
          <cell r="K274">
            <v>0</v>
          </cell>
          <cell r="L274">
            <v>0</v>
          </cell>
        </row>
        <row r="275">
          <cell r="G275">
            <v>0</v>
          </cell>
          <cell r="H275">
            <v>0</v>
          </cell>
          <cell r="J275">
            <v>0</v>
          </cell>
          <cell r="K275">
            <v>0</v>
          </cell>
          <cell r="L275">
            <v>0</v>
          </cell>
        </row>
        <row r="276">
          <cell r="G276">
            <v>0</v>
          </cell>
          <cell r="H276">
            <v>0</v>
          </cell>
          <cell r="J276">
            <v>0</v>
          </cell>
          <cell r="K276">
            <v>0</v>
          </cell>
          <cell r="L276">
            <v>0</v>
          </cell>
        </row>
        <row r="277">
          <cell r="G277">
            <v>0</v>
          </cell>
          <cell r="H277">
            <v>0</v>
          </cell>
          <cell r="J277">
            <v>0</v>
          </cell>
          <cell r="K277">
            <v>0</v>
          </cell>
          <cell r="L277">
            <v>0</v>
          </cell>
        </row>
        <row r="278">
          <cell r="G278">
            <v>0</v>
          </cell>
          <cell r="H278">
            <v>0</v>
          </cell>
          <cell r="J278">
            <v>66500</v>
          </cell>
          <cell r="K278">
            <v>0</v>
          </cell>
          <cell r="L278">
            <v>0</v>
          </cell>
        </row>
        <row r="279">
          <cell r="G279">
            <v>0</v>
          </cell>
          <cell r="H279">
            <v>0</v>
          </cell>
          <cell r="J279">
            <v>2200</v>
          </cell>
          <cell r="K279">
            <v>0</v>
          </cell>
          <cell r="L279">
            <v>0</v>
          </cell>
        </row>
        <row r="280">
          <cell r="G280">
            <v>0</v>
          </cell>
          <cell r="H280">
            <v>0</v>
          </cell>
          <cell r="J280">
            <v>3700</v>
          </cell>
          <cell r="K280">
            <v>0</v>
          </cell>
          <cell r="L280">
            <v>0</v>
          </cell>
        </row>
        <row r="281">
          <cell r="G281">
            <v>0</v>
          </cell>
          <cell r="H281">
            <v>0</v>
          </cell>
          <cell r="J281">
            <v>5300</v>
          </cell>
          <cell r="K281">
            <v>0</v>
          </cell>
          <cell r="L281">
            <v>0</v>
          </cell>
        </row>
        <row r="282">
          <cell r="G282">
            <v>0</v>
          </cell>
          <cell r="H282">
            <v>0</v>
          </cell>
          <cell r="J282">
            <v>500</v>
          </cell>
          <cell r="K282">
            <v>0</v>
          </cell>
          <cell r="L282">
            <v>0</v>
          </cell>
        </row>
        <row r="283">
          <cell r="G283">
            <v>0</v>
          </cell>
          <cell r="H283">
            <v>0</v>
          </cell>
          <cell r="J283">
            <v>600</v>
          </cell>
          <cell r="K283">
            <v>0</v>
          </cell>
          <cell r="L283">
            <v>0</v>
          </cell>
        </row>
        <row r="284">
          <cell r="G284">
            <v>0</v>
          </cell>
          <cell r="H284">
            <v>0</v>
          </cell>
          <cell r="J284">
            <v>11000</v>
          </cell>
          <cell r="K284">
            <v>0</v>
          </cell>
          <cell r="L284">
            <v>0</v>
          </cell>
        </row>
        <row r="285">
          <cell r="G285">
            <v>0</v>
          </cell>
          <cell r="H285">
            <v>0</v>
          </cell>
          <cell r="J285">
            <v>28500</v>
          </cell>
          <cell r="K285">
            <v>0</v>
          </cell>
          <cell r="L285">
            <v>0</v>
          </cell>
        </row>
        <row r="286">
          <cell r="G286">
            <v>0</v>
          </cell>
          <cell r="H286">
            <v>0</v>
          </cell>
          <cell r="J286">
            <v>33000</v>
          </cell>
          <cell r="K286">
            <v>0</v>
          </cell>
          <cell r="L286">
            <v>0</v>
          </cell>
        </row>
        <row r="287">
          <cell r="G287">
            <v>0</v>
          </cell>
          <cell r="H287">
            <v>0</v>
          </cell>
          <cell r="J287">
            <v>52000</v>
          </cell>
          <cell r="K287">
            <v>0</v>
          </cell>
          <cell r="L287">
            <v>0</v>
          </cell>
        </row>
        <row r="288">
          <cell r="G288">
            <v>0</v>
          </cell>
          <cell r="H288">
            <v>0</v>
          </cell>
          <cell r="J288">
            <v>61000</v>
          </cell>
          <cell r="K288">
            <v>0</v>
          </cell>
          <cell r="L288">
            <v>0</v>
          </cell>
        </row>
        <row r="289">
          <cell r="G289">
            <v>0</v>
          </cell>
          <cell r="H289">
            <v>0</v>
          </cell>
          <cell r="J289">
            <v>68000</v>
          </cell>
          <cell r="K289">
            <v>0</v>
          </cell>
          <cell r="L289">
            <v>0</v>
          </cell>
        </row>
        <row r="290">
          <cell r="G290">
            <v>0</v>
          </cell>
          <cell r="H290">
            <v>0</v>
          </cell>
          <cell r="J290">
            <v>987</v>
          </cell>
          <cell r="K290">
            <v>0</v>
          </cell>
          <cell r="L290">
            <v>0</v>
          </cell>
        </row>
        <row r="291">
          <cell r="G291">
            <v>0</v>
          </cell>
          <cell r="H291">
            <v>0</v>
          </cell>
          <cell r="J291">
            <v>1616</v>
          </cell>
          <cell r="K291">
            <v>0</v>
          </cell>
          <cell r="L291">
            <v>0</v>
          </cell>
        </row>
        <row r="292">
          <cell r="G292">
            <v>0</v>
          </cell>
          <cell r="H292">
            <v>0</v>
          </cell>
          <cell r="J292">
            <v>2245</v>
          </cell>
          <cell r="K292">
            <v>0</v>
          </cell>
          <cell r="L292">
            <v>0</v>
          </cell>
        </row>
        <row r="293">
          <cell r="G293">
            <v>0</v>
          </cell>
          <cell r="H293">
            <v>0</v>
          </cell>
          <cell r="J293">
            <v>1213</v>
          </cell>
          <cell r="K293">
            <v>0</v>
          </cell>
          <cell r="L293">
            <v>0</v>
          </cell>
        </row>
        <row r="294">
          <cell r="G294">
            <v>0</v>
          </cell>
          <cell r="H294">
            <v>0</v>
          </cell>
          <cell r="J294">
            <v>1600</v>
          </cell>
          <cell r="K294">
            <v>0</v>
          </cell>
          <cell r="L294">
            <v>0</v>
          </cell>
        </row>
        <row r="295">
          <cell r="G295">
            <v>0</v>
          </cell>
          <cell r="H295">
            <v>0</v>
          </cell>
          <cell r="J295">
            <v>1000</v>
          </cell>
          <cell r="K295">
            <v>0</v>
          </cell>
          <cell r="L295">
            <v>0</v>
          </cell>
        </row>
        <row r="296">
          <cell r="G296">
            <v>0</v>
          </cell>
          <cell r="H296">
            <v>0</v>
          </cell>
          <cell r="J296">
            <v>1258</v>
          </cell>
          <cell r="K296">
            <v>0</v>
          </cell>
          <cell r="L296">
            <v>0</v>
          </cell>
        </row>
        <row r="297">
          <cell r="G297">
            <v>0</v>
          </cell>
          <cell r="H297">
            <v>0</v>
          </cell>
          <cell r="J297">
            <v>834</v>
          </cell>
          <cell r="K297">
            <v>0</v>
          </cell>
          <cell r="L297">
            <v>0</v>
          </cell>
        </row>
        <row r="298">
          <cell r="G298">
            <v>0</v>
          </cell>
          <cell r="H298">
            <v>0</v>
          </cell>
          <cell r="J298">
            <v>1166</v>
          </cell>
          <cell r="K298">
            <v>0</v>
          </cell>
          <cell r="L298">
            <v>0</v>
          </cell>
        </row>
        <row r="299">
          <cell r="G299">
            <v>0</v>
          </cell>
          <cell r="H299">
            <v>0</v>
          </cell>
          <cell r="J299">
            <v>2500</v>
          </cell>
          <cell r="K299">
            <v>0</v>
          </cell>
          <cell r="L299">
            <v>0</v>
          </cell>
        </row>
        <row r="300">
          <cell r="G300">
            <v>0</v>
          </cell>
          <cell r="H300">
            <v>0</v>
          </cell>
          <cell r="J300">
            <v>2500</v>
          </cell>
          <cell r="K300">
            <v>0</v>
          </cell>
          <cell r="L300">
            <v>0</v>
          </cell>
        </row>
        <row r="301">
          <cell r="G301">
            <v>0</v>
          </cell>
          <cell r="H301">
            <v>0</v>
          </cell>
          <cell r="J301">
            <v>879</v>
          </cell>
          <cell r="K301">
            <v>0</v>
          </cell>
          <cell r="L301">
            <v>0</v>
          </cell>
        </row>
        <row r="302">
          <cell r="G302">
            <v>0</v>
          </cell>
          <cell r="H302">
            <v>0</v>
          </cell>
          <cell r="J302">
            <v>1700</v>
          </cell>
          <cell r="K302">
            <v>0</v>
          </cell>
          <cell r="L302">
            <v>0</v>
          </cell>
        </row>
        <row r="303">
          <cell r="G303">
            <v>0</v>
          </cell>
          <cell r="H303">
            <v>0</v>
          </cell>
          <cell r="J303">
            <v>820</v>
          </cell>
          <cell r="K303">
            <v>0</v>
          </cell>
          <cell r="L303">
            <v>0</v>
          </cell>
        </row>
        <row r="304">
          <cell r="G304">
            <v>0</v>
          </cell>
          <cell r="H304">
            <v>0</v>
          </cell>
          <cell r="J304">
            <v>0</v>
          </cell>
          <cell r="K304">
            <v>0</v>
          </cell>
          <cell r="L304">
            <v>0</v>
          </cell>
        </row>
        <row r="305">
          <cell r="G305">
            <v>0</v>
          </cell>
          <cell r="H305">
            <v>0</v>
          </cell>
          <cell r="J305">
            <v>0</v>
          </cell>
          <cell r="K305">
            <v>0</v>
          </cell>
          <cell r="L305">
            <v>0</v>
          </cell>
        </row>
        <row r="306">
          <cell r="G306">
            <v>0</v>
          </cell>
          <cell r="H306">
            <v>0</v>
          </cell>
          <cell r="J306">
            <v>31000</v>
          </cell>
          <cell r="K306">
            <v>0</v>
          </cell>
          <cell r="L306">
            <v>0</v>
          </cell>
        </row>
        <row r="307">
          <cell r="G307">
            <v>0</v>
          </cell>
          <cell r="H307">
            <v>0</v>
          </cell>
          <cell r="J307">
            <v>27000</v>
          </cell>
          <cell r="K307">
            <v>0</v>
          </cell>
          <cell r="L307">
            <v>0</v>
          </cell>
        </row>
        <row r="308">
          <cell r="G308">
            <v>0</v>
          </cell>
          <cell r="H308">
            <v>0</v>
          </cell>
          <cell r="J308">
            <v>36000</v>
          </cell>
          <cell r="K308">
            <v>0</v>
          </cell>
          <cell r="L308">
            <v>0</v>
          </cell>
        </row>
        <row r="309">
          <cell r="G309">
            <v>0</v>
          </cell>
          <cell r="H309">
            <v>0</v>
          </cell>
          <cell r="J309">
            <v>28500</v>
          </cell>
          <cell r="K309">
            <v>0</v>
          </cell>
          <cell r="L309">
            <v>0</v>
          </cell>
        </row>
        <row r="310">
          <cell r="G310">
            <v>0</v>
          </cell>
          <cell r="H310">
            <v>0</v>
          </cell>
          <cell r="J310">
            <v>36000</v>
          </cell>
          <cell r="K310">
            <v>0</v>
          </cell>
          <cell r="L310">
            <v>0</v>
          </cell>
        </row>
        <row r="311">
          <cell r="G311">
            <v>0</v>
          </cell>
          <cell r="H311">
            <v>0</v>
          </cell>
          <cell r="J311">
            <v>33000</v>
          </cell>
          <cell r="K311">
            <v>0</v>
          </cell>
          <cell r="L311">
            <v>0</v>
          </cell>
        </row>
        <row r="312">
          <cell r="G312">
            <v>0</v>
          </cell>
          <cell r="H312">
            <v>0</v>
          </cell>
          <cell r="J312">
            <v>29000</v>
          </cell>
          <cell r="K312">
            <v>0</v>
          </cell>
          <cell r="L312">
            <v>0</v>
          </cell>
        </row>
        <row r="313">
          <cell r="G313">
            <v>0</v>
          </cell>
          <cell r="H313">
            <v>0</v>
          </cell>
          <cell r="J313">
            <v>34000</v>
          </cell>
          <cell r="K313">
            <v>0</v>
          </cell>
          <cell r="L313">
            <v>0</v>
          </cell>
        </row>
        <row r="314">
          <cell r="G314">
            <v>0</v>
          </cell>
          <cell r="H314">
            <v>0</v>
          </cell>
          <cell r="J314">
            <v>30000</v>
          </cell>
          <cell r="K314">
            <v>0</v>
          </cell>
          <cell r="L314">
            <v>0</v>
          </cell>
        </row>
        <row r="315">
          <cell r="G315">
            <v>0</v>
          </cell>
          <cell r="H315">
            <v>0</v>
          </cell>
          <cell r="J315">
            <v>6500</v>
          </cell>
          <cell r="K315">
            <v>0</v>
          </cell>
          <cell r="L315">
            <v>0</v>
          </cell>
        </row>
        <row r="316">
          <cell r="G316">
            <v>0</v>
          </cell>
          <cell r="H316">
            <v>0</v>
          </cell>
          <cell r="J316">
            <v>18000</v>
          </cell>
          <cell r="K316">
            <v>0</v>
          </cell>
          <cell r="L316">
            <v>0</v>
          </cell>
        </row>
        <row r="317">
          <cell r="G317">
            <v>0</v>
          </cell>
          <cell r="H317">
            <v>0</v>
          </cell>
          <cell r="J317">
            <v>19000</v>
          </cell>
          <cell r="K317">
            <v>0</v>
          </cell>
          <cell r="L317">
            <v>0</v>
          </cell>
        </row>
        <row r="318">
          <cell r="G318">
            <v>0</v>
          </cell>
          <cell r="H318">
            <v>0</v>
          </cell>
          <cell r="J318">
            <v>19000</v>
          </cell>
          <cell r="K318">
            <v>0</v>
          </cell>
          <cell r="L318">
            <v>0</v>
          </cell>
        </row>
        <row r="319">
          <cell r="G319">
            <v>0</v>
          </cell>
          <cell r="H319">
            <v>0</v>
          </cell>
          <cell r="J319">
            <v>4500</v>
          </cell>
          <cell r="K319">
            <v>0</v>
          </cell>
          <cell r="L319">
            <v>0</v>
          </cell>
        </row>
        <row r="320">
          <cell r="G320">
            <v>0</v>
          </cell>
          <cell r="H320">
            <v>0</v>
          </cell>
          <cell r="J320">
            <v>4500</v>
          </cell>
          <cell r="K320">
            <v>0</v>
          </cell>
          <cell r="L320">
            <v>0</v>
          </cell>
        </row>
        <row r="321">
          <cell r="G321">
            <v>0</v>
          </cell>
          <cell r="H321">
            <v>0</v>
          </cell>
          <cell r="J321">
            <v>11000</v>
          </cell>
          <cell r="K321">
            <v>0</v>
          </cell>
          <cell r="L321">
            <v>0</v>
          </cell>
        </row>
        <row r="322">
          <cell r="G322">
            <v>0</v>
          </cell>
          <cell r="H322">
            <v>0</v>
          </cell>
          <cell r="J322">
            <v>11000</v>
          </cell>
          <cell r="K322">
            <v>0</v>
          </cell>
          <cell r="L322">
            <v>0</v>
          </cell>
        </row>
        <row r="323">
          <cell r="G323">
            <v>0</v>
          </cell>
          <cell r="H323">
            <v>0</v>
          </cell>
          <cell r="J323">
            <v>63000</v>
          </cell>
          <cell r="K323">
            <v>0</v>
          </cell>
          <cell r="L323">
            <v>0</v>
          </cell>
        </row>
        <row r="324">
          <cell r="G324">
            <v>0</v>
          </cell>
          <cell r="H324">
            <v>0</v>
          </cell>
          <cell r="J324">
            <v>15000</v>
          </cell>
          <cell r="K324">
            <v>0</v>
          </cell>
          <cell r="L324">
            <v>0</v>
          </cell>
        </row>
        <row r="325">
          <cell r="G325">
            <v>0</v>
          </cell>
          <cell r="H325">
            <v>0</v>
          </cell>
          <cell r="J325">
            <v>45000</v>
          </cell>
          <cell r="K325">
            <v>0</v>
          </cell>
          <cell r="L325">
            <v>0</v>
          </cell>
        </row>
        <row r="326">
          <cell r="G326">
            <v>0</v>
          </cell>
          <cell r="H326">
            <v>0</v>
          </cell>
          <cell r="J326">
            <v>0</v>
          </cell>
          <cell r="K326">
            <v>0</v>
          </cell>
          <cell r="L326">
            <v>0</v>
          </cell>
        </row>
        <row r="327">
          <cell r="G327">
            <v>0</v>
          </cell>
          <cell r="H327">
            <v>0</v>
          </cell>
          <cell r="I327">
            <v>0</v>
          </cell>
          <cell r="J327">
            <v>0</v>
          </cell>
          <cell r="K327">
            <v>0</v>
          </cell>
          <cell r="L327">
            <v>0</v>
          </cell>
          <cell r="M327">
            <v>0</v>
          </cell>
        </row>
        <row r="328">
          <cell r="G328">
            <v>0</v>
          </cell>
          <cell r="H328">
            <v>0</v>
          </cell>
          <cell r="I328">
            <v>0</v>
          </cell>
          <cell r="J328">
            <v>0</v>
          </cell>
          <cell r="K328">
            <v>0</v>
          </cell>
          <cell r="L328">
            <v>0</v>
          </cell>
          <cell r="M328">
            <v>0</v>
          </cell>
        </row>
        <row r="329">
          <cell r="G329">
            <v>0</v>
          </cell>
          <cell r="H329">
            <v>0</v>
          </cell>
          <cell r="I329">
            <v>0</v>
          </cell>
          <cell r="J329">
            <v>0</v>
          </cell>
          <cell r="K329">
            <v>0</v>
          </cell>
          <cell r="L329">
            <v>0</v>
          </cell>
          <cell r="M329">
            <v>0</v>
          </cell>
        </row>
        <row r="330">
          <cell r="G330">
            <v>0</v>
          </cell>
          <cell r="H330">
            <v>0</v>
          </cell>
          <cell r="I330">
            <v>0</v>
          </cell>
          <cell r="J330">
            <v>0</v>
          </cell>
          <cell r="K330">
            <v>0</v>
          </cell>
          <cell r="L330">
            <v>0</v>
          </cell>
          <cell r="M330">
            <v>0</v>
          </cell>
        </row>
        <row r="331">
          <cell r="G331">
            <v>0</v>
          </cell>
          <cell r="H331">
            <v>0</v>
          </cell>
          <cell r="I331">
            <v>0</v>
          </cell>
          <cell r="J331">
            <v>4200</v>
          </cell>
          <cell r="K331">
            <v>0</v>
          </cell>
          <cell r="L331">
            <v>0</v>
          </cell>
          <cell r="M331">
            <v>0</v>
          </cell>
        </row>
        <row r="332">
          <cell r="G332">
            <v>0</v>
          </cell>
          <cell r="H332">
            <v>0</v>
          </cell>
          <cell r="I332">
            <v>0</v>
          </cell>
          <cell r="J332">
            <v>2000</v>
          </cell>
          <cell r="K332">
            <v>0</v>
          </cell>
          <cell r="L332">
            <v>0</v>
          </cell>
          <cell r="M332">
            <v>0</v>
          </cell>
        </row>
        <row r="333">
          <cell r="G333">
            <v>0</v>
          </cell>
          <cell r="H333">
            <v>0</v>
          </cell>
          <cell r="I333">
            <v>0</v>
          </cell>
          <cell r="J333">
            <v>14000</v>
          </cell>
          <cell r="K333">
            <v>0</v>
          </cell>
          <cell r="L333">
            <v>0</v>
          </cell>
          <cell r="M333">
            <v>0</v>
          </cell>
        </row>
        <row r="334">
          <cell r="G334">
            <v>0</v>
          </cell>
          <cell r="H334">
            <v>0</v>
          </cell>
          <cell r="I334">
            <v>0</v>
          </cell>
          <cell r="J334">
            <v>11000</v>
          </cell>
          <cell r="K334">
            <v>0</v>
          </cell>
          <cell r="L334">
            <v>0</v>
          </cell>
          <cell r="M334">
            <v>0</v>
          </cell>
        </row>
        <row r="335">
          <cell r="G335">
            <v>0</v>
          </cell>
          <cell r="H335">
            <v>0</v>
          </cell>
          <cell r="I335">
            <v>0</v>
          </cell>
          <cell r="J335">
            <v>30000</v>
          </cell>
          <cell r="K335">
            <v>0</v>
          </cell>
          <cell r="L335">
            <v>0</v>
          </cell>
          <cell r="M335">
            <v>0</v>
          </cell>
        </row>
        <row r="336">
          <cell r="G336">
            <v>0</v>
          </cell>
          <cell r="H336">
            <v>0</v>
          </cell>
          <cell r="I336">
            <v>0</v>
          </cell>
          <cell r="J336">
            <v>40000</v>
          </cell>
          <cell r="K336">
            <v>0</v>
          </cell>
          <cell r="L336">
            <v>0</v>
          </cell>
          <cell r="M336">
            <v>0</v>
          </cell>
        </row>
        <row r="337">
          <cell r="G337">
            <v>0</v>
          </cell>
          <cell r="H337">
            <v>0</v>
          </cell>
          <cell r="I337">
            <v>0</v>
          </cell>
          <cell r="J337">
            <v>60000</v>
          </cell>
          <cell r="K337">
            <v>0</v>
          </cell>
          <cell r="L337">
            <v>0</v>
          </cell>
          <cell r="M337">
            <v>0</v>
          </cell>
        </row>
        <row r="338">
          <cell r="G338">
            <v>0</v>
          </cell>
          <cell r="H338">
            <v>0</v>
          </cell>
          <cell r="I338">
            <v>0</v>
          </cell>
          <cell r="J338">
            <v>33000</v>
          </cell>
          <cell r="K338">
            <v>0</v>
          </cell>
          <cell r="L338">
            <v>0</v>
          </cell>
          <cell r="M338">
            <v>0</v>
          </cell>
        </row>
        <row r="339">
          <cell r="G339">
            <v>0</v>
          </cell>
          <cell r="H339">
            <v>0</v>
          </cell>
          <cell r="I339">
            <v>0</v>
          </cell>
          <cell r="J339">
            <v>43000</v>
          </cell>
          <cell r="K339">
            <v>0</v>
          </cell>
          <cell r="L339">
            <v>0</v>
          </cell>
          <cell r="M339">
            <v>0</v>
          </cell>
        </row>
        <row r="340">
          <cell r="G340">
            <v>0</v>
          </cell>
          <cell r="H340">
            <v>0</v>
          </cell>
          <cell r="I340">
            <v>0</v>
          </cell>
          <cell r="J340">
            <v>63000</v>
          </cell>
          <cell r="K340">
            <v>0</v>
          </cell>
          <cell r="L340">
            <v>0</v>
          </cell>
          <cell r="M340">
            <v>0</v>
          </cell>
        </row>
        <row r="341">
          <cell r="G341">
            <v>0</v>
          </cell>
          <cell r="H341">
            <v>0</v>
          </cell>
          <cell r="I341">
            <v>0</v>
          </cell>
          <cell r="J341">
            <v>31600</v>
          </cell>
          <cell r="K341">
            <v>0</v>
          </cell>
          <cell r="L341">
            <v>0</v>
          </cell>
          <cell r="M341">
            <v>0</v>
          </cell>
        </row>
        <row r="342">
          <cell r="G342">
            <v>0</v>
          </cell>
          <cell r="H342">
            <v>0</v>
          </cell>
          <cell r="I342">
            <v>0</v>
          </cell>
          <cell r="J342">
            <v>41000</v>
          </cell>
          <cell r="K342">
            <v>0</v>
          </cell>
          <cell r="L342">
            <v>0</v>
          </cell>
          <cell r="M342">
            <v>0</v>
          </cell>
        </row>
        <row r="343">
          <cell r="G343">
            <v>0</v>
          </cell>
          <cell r="H343">
            <v>0</v>
          </cell>
          <cell r="I343">
            <v>0</v>
          </cell>
          <cell r="J343">
            <v>50000</v>
          </cell>
          <cell r="K343">
            <v>0</v>
          </cell>
          <cell r="L343">
            <v>0</v>
          </cell>
          <cell r="M343">
            <v>0</v>
          </cell>
        </row>
        <row r="344">
          <cell r="G344">
            <v>0</v>
          </cell>
          <cell r="H344">
            <v>0</v>
          </cell>
          <cell r="I344">
            <v>0</v>
          </cell>
          <cell r="J344">
            <v>57400</v>
          </cell>
          <cell r="K344">
            <v>0</v>
          </cell>
          <cell r="L344">
            <v>0</v>
          </cell>
          <cell r="M344">
            <v>0</v>
          </cell>
        </row>
        <row r="345">
          <cell r="G345">
            <v>0</v>
          </cell>
          <cell r="H345">
            <v>0</v>
          </cell>
          <cell r="I345">
            <v>0</v>
          </cell>
          <cell r="J345">
            <v>57400</v>
          </cell>
          <cell r="K345">
            <v>0</v>
          </cell>
          <cell r="L345">
            <v>0</v>
          </cell>
          <cell r="M345">
            <v>0</v>
          </cell>
        </row>
        <row r="346">
          <cell r="G346">
            <v>0</v>
          </cell>
          <cell r="H346">
            <v>0</v>
          </cell>
          <cell r="I346">
            <v>0</v>
          </cell>
          <cell r="J346">
            <v>52600</v>
          </cell>
          <cell r="K346">
            <v>0</v>
          </cell>
          <cell r="L346">
            <v>0</v>
          </cell>
          <cell r="M346">
            <v>0</v>
          </cell>
        </row>
        <row r="347">
          <cell r="G347">
            <v>0</v>
          </cell>
          <cell r="H347">
            <v>0</v>
          </cell>
          <cell r="I347">
            <v>0</v>
          </cell>
          <cell r="J347">
            <v>98100</v>
          </cell>
          <cell r="K347">
            <v>0</v>
          </cell>
          <cell r="L347">
            <v>0</v>
          </cell>
          <cell r="M347">
            <v>0</v>
          </cell>
        </row>
        <row r="348">
          <cell r="G348">
            <v>0</v>
          </cell>
          <cell r="H348">
            <v>0</v>
          </cell>
          <cell r="I348">
            <v>0</v>
          </cell>
          <cell r="J348">
            <v>135000</v>
          </cell>
          <cell r="K348">
            <v>0</v>
          </cell>
          <cell r="L348">
            <v>0</v>
          </cell>
          <cell r="M348">
            <v>0</v>
          </cell>
        </row>
        <row r="349">
          <cell r="G349">
            <v>0</v>
          </cell>
          <cell r="H349">
            <v>0</v>
          </cell>
          <cell r="I349">
            <v>0</v>
          </cell>
          <cell r="J349">
            <v>226600</v>
          </cell>
          <cell r="K349">
            <v>0</v>
          </cell>
          <cell r="L349">
            <v>0</v>
          </cell>
          <cell r="M349">
            <v>0</v>
          </cell>
        </row>
        <row r="350">
          <cell r="G350">
            <v>0</v>
          </cell>
          <cell r="H350">
            <v>0</v>
          </cell>
          <cell r="I350">
            <v>0</v>
          </cell>
          <cell r="J350">
            <v>3649000</v>
          </cell>
          <cell r="K350">
            <v>0</v>
          </cell>
          <cell r="L350">
            <v>0</v>
          </cell>
          <cell r="M350">
            <v>0</v>
          </cell>
        </row>
        <row r="351">
          <cell r="G351">
            <v>0</v>
          </cell>
          <cell r="H351">
            <v>0</v>
          </cell>
          <cell r="I351">
            <v>0</v>
          </cell>
          <cell r="J351">
            <v>31600</v>
          </cell>
          <cell r="K351">
            <v>0</v>
          </cell>
          <cell r="L351">
            <v>0</v>
          </cell>
          <cell r="M351">
            <v>0</v>
          </cell>
        </row>
        <row r="352">
          <cell r="G352">
            <v>0</v>
          </cell>
          <cell r="H352">
            <v>0</v>
          </cell>
          <cell r="I352">
            <v>0</v>
          </cell>
          <cell r="J352">
            <v>60000</v>
          </cell>
          <cell r="K352">
            <v>0</v>
          </cell>
          <cell r="L352">
            <v>0</v>
          </cell>
          <cell r="M352">
            <v>0</v>
          </cell>
        </row>
        <row r="353">
          <cell r="G353">
            <v>0</v>
          </cell>
          <cell r="H353">
            <v>0</v>
          </cell>
          <cell r="I353">
            <v>0</v>
          </cell>
          <cell r="J353">
            <v>5500</v>
          </cell>
          <cell r="K353">
            <v>0</v>
          </cell>
          <cell r="L353">
            <v>0</v>
          </cell>
          <cell r="M353">
            <v>0</v>
          </cell>
        </row>
        <row r="354">
          <cell r="G354">
            <v>0</v>
          </cell>
          <cell r="H354">
            <v>0</v>
          </cell>
          <cell r="I354">
            <v>0</v>
          </cell>
          <cell r="J354">
            <v>4500</v>
          </cell>
          <cell r="K354">
            <v>0</v>
          </cell>
          <cell r="L354">
            <v>0</v>
          </cell>
          <cell r="M354">
            <v>0</v>
          </cell>
        </row>
        <row r="355">
          <cell r="G355">
            <v>0</v>
          </cell>
          <cell r="H355">
            <v>0</v>
          </cell>
          <cell r="I355">
            <v>0</v>
          </cell>
          <cell r="J355">
            <v>3500</v>
          </cell>
          <cell r="K355">
            <v>0</v>
          </cell>
          <cell r="L355">
            <v>0</v>
          </cell>
          <cell r="M355">
            <v>0</v>
          </cell>
        </row>
        <row r="356">
          <cell r="G356">
            <v>0</v>
          </cell>
          <cell r="H356">
            <v>0</v>
          </cell>
          <cell r="I356">
            <v>0</v>
          </cell>
          <cell r="J356">
            <v>4500</v>
          </cell>
          <cell r="K356">
            <v>0</v>
          </cell>
          <cell r="L356">
            <v>0</v>
          </cell>
          <cell r="M356">
            <v>0</v>
          </cell>
        </row>
        <row r="357">
          <cell r="G357">
            <v>0</v>
          </cell>
          <cell r="H357">
            <v>0</v>
          </cell>
          <cell r="I357">
            <v>0</v>
          </cell>
          <cell r="J357">
            <v>12000</v>
          </cell>
          <cell r="K357">
            <v>0</v>
          </cell>
          <cell r="L357">
            <v>0</v>
          </cell>
          <cell r="M357">
            <v>0</v>
          </cell>
        </row>
        <row r="358">
          <cell r="G358">
            <v>0</v>
          </cell>
          <cell r="H358">
            <v>0</v>
          </cell>
          <cell r="I358">
            <v>0</v>
          </cell>
          <cell r="J358">
            <v>48000</v>
          </cell>
          <cell r="K358">
            <v>0</v>
          </cell>
          <cell r="L358">
            <v>0</v>
          </cell>
          <cell r="M358">
            <v>0</v>
          </cell>
        </row>
        <row r="359">
          <cell r="G359">
            <v>0</v>
          </cell>
          <cell r="H359">
            <v>0</v>
          </cell>
          <cell r="I359">
            <v>0</v>
          </cell>
          <cell r="J359">
            <v>60000</v>
          </cell>
          <cell r="K359">
            <v>0</v>
          </cell>
          <cell r="L359">
            <v>0</v>
          </cell>
          <cell r="M359">
            <v>0</v>
          </cell>
        </row>
        <row r="360">
          <cell r="G360">
            <v>0</v>
          </cell>
          <cell r="H360">
            <v>0</v>
          </cell>
          <cell r="I360">
            <v>0</v>
          </cell>
          <cell r="J360">
            <v>30000</v>
          </cell>
          <cell r="K360">
            <v>0</v>
          </cell>
          <cell r="L360">
            <v>0</v>
          </cell>
          <cell r="M360">
            <v>0</v>
          </cell>
        </row>
        <row r="361">
          <cell r="G361">
            <v>0</v>
          </cell>
          <cell r="H361">
            <v>0</v>
          </cell>
          <cell r="I361">
            <v>0</v>
          </cell>
          <cell r="J361">
            <v>30000</v>
          </cell>
          <cell r="K361">
            <v>0</v>
          </cell>
          <cell r="L361">
            <v>0</v>
          </cell>
          <cell r="M361">
            <v>0</v>
          </cell>
        </row>
        <row r="362">
          <cell r="G362">
            <v>0</v>
          </cell>
          <cell r="H362">
            <v>0</v>
          </cell>
          <cell r="I362">
            <v>0</v>
          </cell>
          <cell r="J362">
            <v>40000</v>
          </cell>
          <cell r="K362">
            <v>0</v>
          </cell>
          <cell r="L362">
            <v>0</v>
          </cell>
          <cell r="M362">
            <v>0</v>
          </cell>
        </row>
        <row r="363">
          <cell r="G363">
            <v>0</v>
          </cell>
          <cell r="H363">
            <v>0</v>
          </cell>
          <cell r="I363">
            <v>0</v>
          </cell>
          <cell r="J363">
            <v>5000</v>
          </cell>
          <cell r="K363">
            <v>0</v>
          </cell>
          <cell r="L363">
            <v>0</v>
          </cell>
          <cell r="M363">
            <v>0</v>
          </cell>
        </row>
        <row r="364">
          <cell r="G364">
            <v>0</v>
          </cell>
          <cell r="H364">
            <v>0</v>
          </cell>
          <cell r="I364">
            <v>0</v>
          </cell>
          <cell r="J364">
            <v>5000</v>
          </cell>
          <cell r="K364">
            <v>0</v>
          </cell>
          <cell r="L364">
            <v>0</v>
          </cell>
          <cell r="M364">
            <v>0</v>
          </cell>
        </row>
        <row r="365">
          <cell r="G365">
            <v>0</v>
          </cell>
          <cell r="H365">
            <v>0</v>
          </cell>
          <cell r="I365">
            <v>0</v>
          </cell>
          <cell r="J365">
            <v>18000</v>
          </cell>
          <cell r="K365">
            <v>0</v>
          </cell>
          <cell r="L365">
            <v>0</v>
          </cell>
          <cell r="M365">
            <v>0</v>
          </cell>
        </row>
        <row r="366">
          <cell r="G366">
            <v>0</v>
          </cell>
          <cell r="H366">
            <v>0</v>
          </cell>
          <cell r="I366">
            <v>0</v>
          </cell>
          <cell r="J366">
            <v>450000</v>
          </cell>
          <cell r="K366">
            <v>0</v>
          </cell>
          <cell r="L366">
            <v>0</v>
          </cell>
          <cell r="M366">
            <v>0</v>
          </cell>
        </row>
        <row r="367">
          <cell r="G367">
            <v>0</v>
          </cell>
          <cell r="H367">
            <v>0</v>
          </cell>
          <cell r="I367">
            <v>0</v>
          </cell>
          <cell r="J367">
            <v>3800</v>
          </cell>
          <cell r="K367">
            <v>0</v>
          </cell>
          <cell r="L367">
            <v>0</v>
          </cell>
          <cell r="M367">
            <v>0</v>
          </cell>
        </row>
        <row r="368">
          <cell r="G368">
            <v>0</v>
          </cell>
          <cell r="H368">
            <v>0</v>
          </cell>
          <cell r="I368">
            <v>0</v>
          </cell>
          <cell r="J368">
            <v>2000</v>
          </cell>
          <cell r="K368">
            <v>0</v>
          </cell>
          <cell r="L368">
            <v>0</v>
          </cell>
          <cell r="M368">
            <v>0</v>
          </cell>
        </row>
        <row r="369">
          <cell r="G369">
            <v>0</v>
          </cell>
          <cell r="H369">
            <v>0</v>
          </cell>
          <cell r="I369">
            <v>0</v>
          </cell>
          <cell r="J369">
            <v>30000</v>
          </cell>
          <cell r="K369">
            <v>0</v>
          </cell>
          <cell r="L369">
            <v>0</v>
          </cell>
          <cell r="M369">
            <v>0</v>
          </cell>
        </row>
        <row r="370">
          <cell r="G370">
            <v>0</v>
          </cell>
          <cell r="H370">
            <v>0</v>
          </cell>
          <cell r="I370">
            <v>0</v>
          </cell>
          <cell r="J370">
            <v>45000</v>
          </cell>
          <cell r="K370">
            <v>0</v>
          </cell>
          <cell r="L370">
            <v>0</v>
          </cell>
          <cell r="M370">
            <v>0</v>
          </cell>
        </row>
        <row r="371">
          <cell r="G371">
            <v>0</v>
          </cell>
          <cell r="H371">
            <v>0</v>
          </cell>
          <cell r="I371">
            <v>0</v>
          </cell>
          <cell r="J371">
            <v>3452000</v>
          </cell>
          <cell r="K371">
            <v>0</v>
          </cell>
          <cell r="L371">
            <v>0</v>
          </cell>
          <cell r="M371">
            <v>0</v>
          </cell>
        </row>
        <row r="372">
          <cell r="G372">
            <v>0</v>
          </cell>
          <cell r="H372">
            <v>0</v>
          </cell>
          <cell r="I372">
            <v>0</v>
          </cell>
          <cell r="J372">
            <v>0</v>
          </cell>
          <cell r="K372">
            <v>0</v>
          </cell>
          <cell r="L372">
            <v>0</v>
          </cell>
          <cell r="M372">
            <v>0</v>
          </cell>
        </row>
        <row r="373">
          <cell r="G373">
            <v>0</v>
          </cell>
          <cell r="H373">
            <v>0</v>
          </cell>
          <cell r="I373">
            <v>0</v>
          </cell>
          <cell r="J373">
            <v>0</v>
          </cell>
          <cell r="K373">
            <v>0</v>
          </cell>
          <cell r="L373">
            <v>0</v>
          </cell>
          <cell r="M373">
            <v>0</v>
          </cell>
        </row>
        <row r="374">
          <cell r="G374">
            <v>0</v>
          </cell>
          <cell r="H374">
            <v>0</v>
          </cell>
          <cell r="I374">
            <v>0</v>
          </cell>
          <cell r="J374">
            <v>0</v>
          </cell>
          <cell r="K374">
            <v>0</v>
          </cell>
          <cell r="L374">
            <v>0</v>
          </cell>
          <cell r="M374">
            <v>0</v>
          </cell>
        </row>
        <row r="375">
          <cell r="G375">
            <v>0</v>
          </cell>
          <cell r="H375">
            <v>0</v>
          </cell>
          <cell r="I375">
            <v>0</v>
          </cell>
          <cell r="J375">
            <v>0</v>
          </cell>
          <cell r="K375">
            <v>0</v>
          </cell>
          <cell r="L375">
            <v>0</v>
          </cell>
          <cell r="M375">
            <v>0</v>
          </cell>
        </row>
        <row r="376">
          <cell r="G376">
            <v>0</v>
          </cell>
          <cell r="H376">
            <v>0</v>
          </cell>
          <cell r="I376">
            <v>0</v>
          </cell>
          <cell r="J376">
            <v>0</v>
          </cell>
          <cell r="K376">
            <v>0</v>
          </cell>
          <cell r="L376">
            <v>0</v>
          </cell>
          <cell r="M376">
            <v>0</v>
          </cell>
        </row>
        <row r="377">
          <cell r="G377">
            <v>0</v>
          </cell>
          <cell r="H377">
            <v>0</v>
          </cell>
          <cell r="I377">
            <v>0</v>
          </cell>
          <cell r="J377">
            <v>0</v>
          </cell>
          <cell r="K377">
            <v>0</v>
          </cell>
          <cell r="L377">
            <v>0</v>
          </cell>
          <cell r="M377">
            <v>0</v>
          </cell>
        </row>
        <row r="378">
          <cell r="G378">
            <v>0</v>
          </cell>
          <cell r="H378">
            <v>0</v>
          </cell>
          <cell r="I378">
            <v>0</v>
          </cell>
          <cell r="J378">
            <v>0</v>
          </cell>
          <cell r="K378">
            <v>0</v>
          </cell>
          <cell r="L378">
            <v>0</v>
          </cell>
          <cell r="M378">
            <v>0</v>
          </cell>
        </row>
        <row r="379">
          <cell r="G379">
            <v>0</v>
          </cell>
          <cell r="H379">
            <v>0</v>
          </cell>
          <cell r="I379">
            <v>0</v>
          </cell>
          <cell r="J379">
            <v>0</v>
          </cell>
          <cell r="K379">
            <v>0</v>
          </cell>
          <cell r="L379">
            <v>0</v>
          </cell>
          <cell r="M379">
            <v>0</v>
          </cell>
        </row>
        <row r="380">
          <cell r="G380">
            <v>0</v>
          </cell>
          <cell r="H380">
            <v>0</v>
          </cell>
          <cell r="I380">
            <v>0</v>
          </cell>
          <cell r="J380">
            <v>0</v>
          </cell>
          <cell r="K380">
            <v>0</v>
          </cell>
          <cell r="L380">
            <v>0</v>
          </cell>
          <cell r="M380">
            <v>0</v>
          </cell>
        </row>
        <row r="381">
          <cell r="G381">
            <v>0</v>
          </cell>
          <cell r="H381">
            <v>0</v>
          </cell>
          <cell r="I381">
            <v>0</v>
          </cell>
          <cell r="J381">
            <v>0</v>
          </cell>
          <cell r="K381">
            <v>0</v>
          </cell>
          <cell r="L381">
            <v>0</v>
          </cell>
          <cell r="M381">
            <v>0</v>
          </cell>
        </row>
        <row r="382">
          <cell r="G382">
            <v>0</v>
          </cell>
          <cell r="H382">
            <v>0</v>
          </cell>
          <cell r="I382">
            <v>0</v>
          </cell>
          <cell r="J382">
            <v>0</v>
          </cell>
          <cell r="K382">
            <v>0</v>
          </cell>
          <cell r="L382">
            <v>0</v>
          </cell>
          <cell r="M382">
            <v>0</v>
          </cell>
        </row>
        <row r="383">
          <cell r="G383">
            <v>0</v>
          </cell>
          <cell r="H383">
            <v>0</v>
          </cell>
          <cell r="I383">
            <v>0</v>
          </cell>
          <cell r="J383">
            <v>0</v>
          </cell>
          <cell r="K383">
            <v>0</v>
          </cell>
          <cell r="L383">
            <v>0</v>
          </cell>
          <cell r="M383">
            <v>0</v>
          </cell>
        </row>
        <row r="384">
          <cell r="G384">
            <v>0</v>
          </cell>
          <cell r="H384">
            <v>0</v>
          </cell>
          <cell r="I384">
            <v>0</v>
          </cell>
          <cell r="J384">
            <v>0</v>
          </cell>
          <cell r="K384">
            <v>0</v>
          </cell>
          <cell r="L384">
            <v>0</v>
          </cell>
          <cell r="M384">
            <v>0</v>
          </cell>
        </row>
        <row r="385">
          <cell r="G385">
            <v>0</v>
          </cell>
          <cell r="H385">
            <v>0</v>
          </cell>
          <cell r="I385">
            <v>0</v>
          </cell>
          <cell r="J385">
            <v>0</v>
          </cell>
          <cell r="K385">
            <v>0</v>
          </cell>
          <cell r="L385">
            <v>0</v>
          </cell>
          <cell r="M385">
            <v>0</v>
          </cell>
        </row>
        <row r="386">
          <cell r="G386">
            <v>0</v>
          </cell>
          <cell r="H386">
            <v>0</v>
          </cell>
          <cell r="I386">
            <v>0</v>
          </cell>
          <cell r="J386">
            <v>0</v>
          </cell>
          <cell r="K386">
            <v>0</v>
          </cell>
          <cell r="L386">
            <v>0</v>
          </cell>
          <cell r="M386">
            <v>0</v>
          </cell>
        </row>
        <row r="387">
          <cell r="G387">
            <v>0</v>
          </cell>
          <cell r="H387">
            <v>0</v>
          </cell>
          <cell r="I387">
            <v>0</v>
          </cell>
          <cell r="J387">
            <v>0</v>
          </cell>
          <cell r="K387">
            <v>0</v>
          </cell>
          <cell r="L387">
            <v>0</v>
          </cell>
          <cell r="M387">
            <v>0</v>
          </cell>
        </row>
        <row r="388">
          <cell r="G388">
            <v>0</v>
          </cell>
          <cell r="H388">
            <v>0</v>
          </cell>
          <cell r="I388">
            <v>0</v>
          </cell>
          <cell r="J388">
            <v>275000</v>
          </cell>
          <cell r="K388">
            <v>0</v>
          </cell>
          <cell r="L388">
            <v>0</v>
          </cell>
          <cell r="M388">
            <v>0</v>
          </cell>
        </row>
        <row r="389">
          <cell r="G389">
            <v>0</v>
          </cell>
          <cell r="H389">
            <v>0</v>
          </cell>
          <cell r="I389">
            <v>0</v>
          </cell>
          <cell r="J389">
            <v>1653000</v>
          </cell>
          <cell r="K389">
            <v>0</v>
          </cell>
          <cell r="L389">
            <v>0</v>
          </cell>
          <cell r="M389">
            <v>0</v>
          </cell>
        </row>
        <row r="390">
          <cell r="G390">
            <v>0</v>
          </cell>
          <cell r="H390">
            <v>0</v>
          </cell>
          <cell r="I390">
            <v>0</v>
          </cell>
          <cell r="J390">
            <v>0</v>
          </cell>
          <cell r="K390">
            <v>0</v>
          </cell>
          <cell r="L390">
            <v>0</v>
          </cell>
          <cell r="M390">
            <v>0</v>
          </cell>
        </row>
        <row r="391">
          <cell r="G391">
            <v>0</v>
          </cell>
          <cell r="H391">
            <v>0</v>
          </cell>
          <cell r="I391">
            <v>0</v>
          </cell>
          <cell r="J391">
            <v>0</v>
          </cell>
          <cell r="K391">
            <v>0</v>
          </cell>
          <cell r="L391">
            <v>0</v>
          </cell>
          <cell r="M391">
            <v>0</v>
          </cell>
        </row>
        <row r="392">
          <cell r="G392">
            <v>0</v>
          </cell>
          <cell r="H392">
            <v>0</v>
          </cell>
          <cell r="I392">
            <v>0</v>
          </cell>
          <cell r="J392">
            <v>0</v>
          </cell>
          <cell r="K392">
            <v>0</v>
          </cell>
          <cell r="L392">
            <v>0</v>
          </cell>
          <cell r="M392">
            <v>0</v>
          </cell>
        </row>
        <row r="393">
          <cell r="G393">
            <v>0</v>
          </cell>
          <cell r="H393">
            <v>0</v>
          </cell>
          <cell r="I393">
            <v>0</v>
          </cell>
          <cell r="J393">
            <v>17500</v>
          </cell>
          <cell r="K393">
            <v>0</v>
          </cell>
          <cell r="L393">
            <v>0</v>
          </cell>
          <cell r="M393">
            <v>0</v>
          </cell>
        </row>
        <row r="394">
          <cell r="G394">
            <v>0</v>
          </cell>
          <cell r="H394">
            <v>0</v>
          </cell>
          <cell r="I394">
            <v>0</v>
          </cell>
          <cell r="J394">
            <v>18000</v>
          </cell>
          <cell r="K394">
            <v>0</v>
          </cell>
          <cell r="L394">
            <v>0</v>
          </cell>
          <cell r="M394">
            <v>0</v>
          </cell>
        </row>
        <row r="395">
          <cell r="G395">
            <v>0</v>
          </cell>
          <cell r="H395">
            <v>0</v>
          </cell>
          <cell r="I395">
            <v>0</v>
          </cell>
          <cell r="J395">
            <v>0</v>
          </cell>
          <cell r="K395">
            <v>0</v>
          </cell>
          <cell r="L395">
            <v>0</v>
          </cell>
          <cell r="M395">
            <v>0</v>
          </cell>
        </row>
        <row r="396">
          <cell r="G396">
            <v>0</v>
          </cell>
          <cell r="H396">
            <v>0</v>
          </cell>
          <cell r="I396">
            <v>0</v>
          </cell>
          <cell r="J396">
            <v>28000</v>
          </cell>
          <cell r="K396">
            <v>0</v>
          </cell>
          <cell r="L396">
            <v>0</v>
          </cell>
          <cell r="M396">
            <v>0</v>
          </cell>
        </row>
        <row r="397">
          <cell r="G397">
            <v>0</v>
          </cell>
          <cell r="H397">
            <v>0</v>
          </cell>
          <cell r="I397">
            <v>0</v>
          </cell>
          <cell r="J397">
            <v>29000</v>
          </cell>
          <cell r="K397">
            <v>0</v>
          </cell>
          <cell r="L397">
            <v>0</v>
          </cell>
          <cell r="M397">
            <v>0</v>
          </cell>
        </row>
        <row r="398">
          <cell r="G398">
            <v>0</v>
          </cell>
          <cell r="H398">
            <v>0</v>
          </cell>
          <cell r="I398">
            <v>0</v>
          </cell>
          <cell r="J398">
            <v>0</v>
          </cell>
          <cell r="K398">
            <v>0</v>
          </cell>
          <cell r="L398">
            <v>0</v>
          </cell>
          <cell r="M398">
            <v>0</v>
          </cell>
        </row>
        <row r="399">
          <cell r="G399">
            <v>0</v>
          </cell>
          <cell r="H399">
            <v>0</v>
          </cell>
          <cell r="I399">
            <v>0</v>
          </cell>
          <cell r="J399">
            <v>13700</v>
          </cell>
          <cell r="K399">
            <v>0</v>
          </cell>
          <cell r="L399">
            <v>0</v>
          </cell>
          <cell r="M399">
            <v>0</v>
          </cell>
        </row>
        <row r="400">
          <cell r="G400">
            <v>0</v>
          </cell>
          <cell r="H400">
            <v>0</v>
          </cell>
          <cell r="I400">
            <v>0</v>
          </cell>
          <cell r="J400">
            <v>18200</v>
          </cell>
          <cell r="K400">
            <v>0</v>
          </cell>
          <cell r="L400">
            <v>0</v>
          </cell>
          <cell r="M400">
            <v>0</v>
          </cell>
        </row>
        <row r="401">
          <cell r="G401">
            <v>0</v>
          </cell>
          <cell r="H401">
            <v>0</v>
          </cell>
          <cell r="I401">
            <v>0</v>
          </cell>
          <cell r="J401">
            <v>0</v>
          </cell>
          <cell r="K401">
            <v>0</v>
          </cell>
          <cell r="L401">
            <v>0</v>
          </cell>
          <cell r="M401">
            <v>0</v>
          </cell>
        </row>
        <row r="402">
          <cell r="G402">
            <v>0</v>
          </cell>
          <cell r="H402">
            <v>0</v>
          </cell>
          <cell r="I402">
            <v>0</v>
          </cell>
          <cell r="J402">
            <v>16000</v>
          </cell>
          <cell r="K402">
            <v>0</v>
          </cell>
          <cell r="L402">
            <v>0</v>
          </cell>
          <cell r="M402">
            <v>0</v>
          </cell>
        </row>
        <row r="403">
          <cell r="G403">
            <v>0</v>
          </cell>
          <cell r="H403">
            <v>0</v>
          </cell>
          <cell r="I403">
            <v>0</v>
          </cell>
          <cell r="J403">
            <v>20000</v>
          </cell>
          <cell r="K403">
            <v>0</v>
          </cell>
          <cell r="L403">
            <v>0</v>
          </cell>
          <cell r="M403">
            <v>0</v>
          </cell>
        </row>
        <row r="404">
          <cell r="G404">
            <v>0</v>
          </cell>
          <cell r="H404">
            <v>0</v>
          </cell>
          <cell r="I404">
            <v>0</v>
          </cell>
          <cell r="J404">
            <v>0</v>
          </cell>
          <cell r="K404">
            <v>0</v>
          </cell>
          <cell r="L404">
            <v>0</v>
          </cell>
          <cell r="M404">
            <v>0</v>
          </cell>
        </row>
        <row r="405">
          <cell r="G405">
            <v>0</v>
          </cell>
          <cell r="H405">
            <v>0</v>
          </cell>
          <cell r="I405">
            <v>0</v>
          </cell>
          <cell r="J405">
            <v>0</v>
          </cell>
          <cell r="K405">
            <v>0</v>
          </cell>
          <cell r="L405">
            <v>0</v>
          </cell>
          <cell r="M405">
            <v>0</v>
          </cell>
        </row>
        <row r="406">
          <cell r="G406">
            <v>0</v>
          </cell>
          <cell r="H406">
            <v>0</v>
          </cell>
          <cell r="I406">
            <v>0</v>
          </cell>
          <cell r="J406">
            <v>0</v>
          </cell>
          <cell r="K406">
            <v>0</v>
          </cell>
          <cell r="L406">
            <v>0</v>
          </cell>
          <cell r="M406">
            <v>0</v>
          </cell>
        </row>
        <row r="407">
          <cell r="G407">
            <v>0</v>
          </cell>
          <cell r="H407">
            <v>0</v>
          </cell>
          <cell r="I407">
            <v>0</v>
          </cell>
          <cell r="J407">
            <v>0</v>
          </cell>
          <cell r="K407">
            <v>0</v>
          </cell>
          <cell r="L407">
            <v>0</v>
          </cell>
          <cell r="M407">
            <v>0</v>
          </cell>
        </row>
        <row r="408">
          <cell r="G408">
            <v>0</v>
          </cell>
          <cell r="H408">
            <v>0</v>
          </cell>
          <cell r="I408">
            <v>0</v>
          </cell>
          <cell r="J408">
            <v>0</v>
          </cell>
          <cell r="K408">
            <v>0</v>
          </cell>
          <cell r="L408">
            <v>0</v>
          </cell>
          <cell r="M408">
            <v>0</v>
          </cell>
        </row>
        <row r="409">
          <cell r="G409">
            <v>0</v>
          </cell>
          <cell r="H409">
            <v>0</v>
          </cell>
          <cell r="I409">
            <v>0</v>
          </cell>
          <cell r="J409">
            <v>2020000</v>
          </cell>
          <cell r="K409">
            <v>0</v>
          </cell>
          <cell r="L409">
            <v>0</v>
          </cell>
          <cell r="M409">
            <v>0</v>
          </cell>
        </row>
        <row r="410">
          <cell r="G410">
            <v>0</v>
          </cell>
          <cell r="H410">
            <v>0</v>
          </cell>
          <cell r="I410">
            <v>0</v>
          </cell>
          <cell r="J410">
            <v>0</v>
          </cell>
          <cell r="K410">
            <v>0</v>
          </cell>
          <cell r="L410">
            <v>0</v>
          </cell>
          <cell r="M410">
            <v>0</v>
          </cell>
        </row>
        <row r="411">
          <cell r="G411">
            <v>0</v>
          </cell>
          <cell r="H411">
            <v>0</v>
          </cell>
          <cell r="I411">
            <v>0</v>
          </cell>
          <cell r="J411">
            <v>111000</v>
          </cell>
          <cell r="K411">
            <v>0</v>
          </cell>
          <cell r="L411">
            <v>0</v>
          </cell>
          <cell r="M411">
            <v>0</v>
          </cell>
        </row>
        <row r="412">
          <cell r="G412">
            <v>0</v>
          </cell>
          <cell r="H412">
            <v>0</v>
          </cell>
          <cell r="I412">
            <v>0</v>
          </cell>
          <cell r="J412">
            <v>41000</v>
          </cell>
          <cell r="K412">
            <v>0</v>
          </cell>
          <cell r="L412">
            <v>0</v>
          </cell>
          <cell r="M412">
            <v>0</v>
          </cell>
        </row>
        <row r="413">
          <cell r="G413">
            <v>0</v>
          </cell>
          <cell r="H413">
            <v>0</v>
          </cell>
          <cell r="I413">
            <v>0</v>
          </cell>
          <cell r="J413">
            <v>41000</v>
          </cell>
          <cell r="K413">
            <v>0</v>
          </cell>
          <cell r="L413">
            <v>0</v>
          </cell>
          <cell r="M413">
            <v>0</v>
          </cell>
        </row>
        <row r="414">
          <cell r="G414">
            <v>0</v>
          </cell>
          <cell r="H414">
            <v>0</v>
          </cell>
          <cell r="I414">
            <v>0</v>
          </cell>
          <cell r="J414">
            <v>22600</v>
          </cell>
          <cell r="K414">
            <v>0</v>
          </cell>
          <cell r="L414">
            <v>0</v>
          </cell>
          <cell r="M414">
            <v>0</v>
          </cell>
        </row>
        <row r="415">
          <cell r="G415">
            <v>0</v>
          </cell>
          <cell r="H415">
            <v>0</v>
          </cell>
          <cell r="I415">
            <v>0</v>
          </cell>
          <cell r="J415">
            <v>25000</v>
          </cell>
          <cell r="K415">
            <v>0</v>
          </cell>
          <cell r="L415">
            <v>0</v>
          </cell>
          <cell r="M415">
            <v>0</v>
          </cell>
        </row>
        <row r="416">
          <cell r="G416">
            <v>0</v>
          </cell>
          <cell r="H416">
            <v>0</v>
          </cell>
          <cell r="I416">
            <v>0</v>
          </cell>
          <cell r="J416">
            <v>600</v>
          </cell>
          <cell r="K416">
            <v>0</v>
          </cell>
          <cell r="L416">
            <v>0</v>
          </cell>
          <cell r="M416">
            <v>0</v>
          </cell>
        </row>
        <row r="417">
          <cell r="G417">
            <v>0</v>
          </cell>
          <cell r="H417">
            <v>0</v>
          </cell>
          <cell r="I417">
            <v>0</v>
          </cell>
          <cell r="J417">
            <v>0</v>
          </cell>
          <cell r="K417">
            <v>0</v>
          </cell>
          <cell r="L417">
            <v>0</v>
          </cell>
          <cell r="M417">
            <v>0</v>
          </cell>
        </row>
        <row r="418">
          <cell r="G418">
            <v>0</v>
          </cell>
          <cell r="H418">
            <v>0</v>
          </cell>
          <cell r="I418">
            <v>0</v>
          </cell>
          <cell r="J418">
            <v>0</v>
          </cell>
          <cell r="K418">
            <v>0</v>
          </cell>
          <cell r="L418">
            <v>0</v>
          </cell>
          <cell r="M418">
            <v>0</v>
          </cell>
        </row>
        <row r="419">
          <cell r="G419">
            <v>0</v>
          </cell>
          <cell r="H419">
            <v>186</v>
          </cell>
          <cell r="I419">
            <v>0</v>
          </cell>
          <cell r="J419">
            <v>51</v>
          </cell>
          <cell r="K419">
            <v>0</v>
          </cell>
          <cell r="L419">
            <v>198</v>
          </cell>
          <cell r="M419">
            <v>0</v>
          </cell>
        </row>
        <row r="420">
          <cell r="G420">
            <v>0</v>
          </cell>
          <cell r="H420">
            <v>6107</v>
          </cell>
          <cell r="I420">
            <v>0</v>
          </cell>
          <cell r="J420">
            <v>0</v>
          </cell>
          <cell r="K420">
            <v>0</v>
          </cell>
          <cell r="L420">
            <v>0</v>
          </cell>
          <cell r="M420">
            <v>0</v>
          </cell>
        </row>
        <row r="421">
          <cell r="G421">
            <v>0</v>
          </cell>
          <cell r="H421">
            <v>49</v>
          </cell>
          <cell r="I421">
            <v>0</v>
          </cell>
          <cell r="J421">
            <v>30</v>
          </cell>
          <cell r="K421">
            <v>0</v>
          </cell>
          <cell r="L421">
            <v>102</v>
          </cell>
          <cell r="M421">
            <v>0</v>
          </cell>
        </row>
        <row r="422">
          <cell r="G422">
            <v>0</v>
          </cell>
          <cell r="H422">
            <v>352619</v>
          </cell>
          <cell r="I422">
            <v>0</v>
          </cell>
          <cell r="J422">
            <v>5477</v>
          </cell>
          <cell r="K422">
            <v>0</v>
          </cell>
          <cell r="L422">
            <v>0</v>
          </cell>
          <cell r="M422">
            <v>0</v>
          </cell>
        </row>
        <row r="423">
          <cell r="G423">
            <v>0</v>
          </cell>
          <cell r="H423">
            <v>29051</v>
          </cell>
          <cell r="I423">
            <v>0</v>
          </cell>
          <cell r="J423">
            <v>36516</v>
          </cell>
          <cell r="K423">
            <v>0</v>
          </cell>
          <cell r="L423">
            <v>0</v>
          </cell>
          <cell r="M423">
            <v>0</v>
          </cell>
        </row>
        <row r="424">
          <cell r="G424">
            <v>0</v>
          </cell>
          <cell r="H424">
            <v>13615</v>
          </cell>
          <cell r="I424">
            <v>0</v>
          </cell>
          <cell r="J424">
            <v>4067</v>
          </cell>
          <cell r="K424">
            <v>0</v>
          </cell>
          <cell r="L424">
            <v>0</v>
          </cell>
          <cell r="M424">
            <v>0</v>
          </cell>
        </row>
        <row r="425">
          <cell r="G425">
            <v>0</v>
          </cell>
          <cell r="H425">
            <v>44658</v>
          </cell>
          <cell r="I425">
            <v>0</v>
          </cell>
          <cell r="J425">
            <v>25247</v>
          </cell>
          <cell r="K425">
            <v>0</v>
          </cell>
          <cell r="L425">
            <v>0</v>
          </cell>
          <cell r="M425">
            <v>0</v>
          </cell>
        </row>
        <row r="426">
          <cell r="G426">
            <v>0</v>
          </cell>
          <cell r="H426">
            <v>2034696</v>
          </cell>
          <cell r="I426">
            <v>0</v>
          </cell>
          <cell r="J426">
            <v>581812</v>
          </cell>
          <cell r="K426">
            <v>0</v>
          </cell>
          <cell r="L426">
            <v>7778</v>
          </cell>
          <cell r="M426">
            <v>0</v>
          </cell>
        </row>
        <row r="427">
          <cell r="G427">
            <v>0</v>
          </cell>
          <cell r="H427">
            <v>0</v>
          </cell>
          <cell r="I427">
            <v>0</v>
          </cell>
          <cell r="J427">
            <v>0</v>
          </cell>
          <cell r="K427">
            <v>0</v>
          </cell>
          <cell r="L427">
            <v>0</v>
          </cell>
          <cell r="M427">
            <v>0</v>
          </cell>
        </row>
        <row r="428">
          <cell r="G428">
            <v>0</v>
          </cell>
          <cell r="H428">
            <v>0</v>
          </cell>
          <cell r="I428">
            <v>0</v>
          </cell>
          <cell r="J428">
            <v>0</v>
          </cell>
          <cell r="K428">
            <v>0</v>
          </cell>
          <cell r="L428">
            <v>0</v>
          </cell>
          <cell r="M428">
            <v>0</v>
          </cell>
        </row>
        <row r="429">
          <cell r="G429">
            <v>0</v>
          </cell>
          <cell r="H429">
            <v>0</v>
          </cell>
          <cell r="I429">
            <v>0</v>
          </cell>
          <cell r="J429">
            <v>0</v>
          </cell>
          <cell r="K429">
            <v>0</v>
          </cell>
          <cell r="L429">
            <v>0</v>
          </cell>
          <cell r="M429">
            <v>0</v>
          </cell>
        </row>
        <row r="430">
          <cell r="G430">
            <v>0</v>
          </cell>
          <cell r="H430">
            <v>0</v>
          </cell>
          <cell r="I430">
            <v>0</v>
          </cell>
          <cell r="J430">
            <v>0</v>
          </cell>
          <cell r="K430">
            <v>0</v>
          </cell>
          <cell r="L430">
            <v>0</v>
          </cell>
          <cell r="M430">
            <v>0</v>
          </cell>
        </row>
        <row r="431">
          <cell r="G431">
            <v>0</v>
          </cell>
          <cell r="H431">
            <v>0</v>
          </cell>
          <cell r="I431">
            <v>0</v>
          </cell>
          <cell r="J431">
            <v>0</v>
          </cell>
          <cell r="K431">
            <v>0</v>
          </cell>
          <cell r="L431">
            <v>0</v>
          </cell>
          <cell r="M431">
            <v>0</v>
          </cell>
        </row>
        <row r="432">
          <cell r="G432">
            <v>0</v>
          </cell>
          <cell r="H432">
            <v>32645</v>
          </cell>
          <cell r="I432">
            <v>0</v>
          </cell>
          <cell r="J432">
            <v>3588</v>
          </cell>
          <cell r="K432">
            <v>0</v>
          </cell>
          <cell r="L432">
            <v>5459</v>
          </cell>
          <cell r="M432">
            <v>0</v>
          </cell>
        </row>
        <row r="433">
          <cell r="G433">
            <v>0</v>
          </cell>
          <cell r="H433">
            <v>0</v>
          </cell>
          <cell r="I433">
            <v>0</v>
          </cell>
          <cell r="J433">
            <v>0</v>
          </cell>
          <cell r="K433">
            <v>0</v>
          </cell>
          <cell r="L433">
            <v>0</v>
          </cell>
          <cell r="M433">
            <v>0</v>
          </cell>
        </row>
        <row r="434">
          <cell r="G434">
            <v>0</v>
          </cell>
          <cell r="H434">
            <v>0</v>
          </cell>
          <cell r="I434">
            <v>0</v>
          </cell>
          <cell r="J434">
            <v>0</v>
          </cell>
          <cell r="K434">
            <v>0</v>
          </cell>
          <cell r="L434">
            <v>0</v>
          </cell>
          <cell r="M434">
            <v>0</v>
          </cell>
        </row>
        <row r="435">
          <cell r="G435">
            <v>0</v>
          </cell>
          <cell r="H435">
            <v>0</v>
          </cell>
          <cell r="I435">
            <v>0</v>
          </cell>
          <cell r="J435">
            <v>0</v>
          </cell>
          <cell r="K435">
            <v>0</v>
          </cell>
          <cell r="L435">
            <v>0</v>
          </cell>
          <cell r="M435">
            <v>0</v>
          </cell>
        </row>
        <row r="436">
          <cell r="G436">
            <v>0</v>
          </cell>
          <cell r="H436">
            <v>0</v>
          </cell>
          <cell r="I436">
            <v>0</v>
          </cell>
          <cell r="J436">
            <v>0</v>
          </cell>
          <cell r="K436">
            <v>0</v>
          </cell>
          <cell r="L436">
            <v>0</v>
          </cell>
          <cell r="M436">
            <v>0</v>
          </cell>
        </row>
        <row r="437">
          <cell r="G437">
            <v>0</v>
          </cell>
          <cell r="H437">
            <v>186</v>
          </cell>
          <cell r="I437">
            <v>0</v>
          </cell>
          <cell r="J437">
            <v>51</v>
          </cell>
          <cell r="K437">
            <v>0</v>
          </cell>
          <cell r="L437">
            <v>198</v>
          </cell>
          <cell r="M437">
            <v>0</v>
          </cell>
        </row>
        <row r="438">
          <cell r="G438">
            <v>0</v>
          </cell>
          <cell r="H438">
            <v>6107</v>
          </cell>
          <cell r="I438">
            <v>0</v>
          </cell>
          <cell r="J438">
            <v>0</v>
          </cell>
          <cell r="K438">
            <v>0</v>
          </cell>
          <cell r="L438">
            <v>0</v>
          </cell>
          <cell r="M438">
            <v>0</v>
          </cell>
        </row>
        <row r="439">
          <cell r="G439">
            <v>0</v>
          </cell>
          <cell r="H439">
            <v>49</v>
          </cell>
          <cell r="I439">
            <v>0</v>
          </cell>
          <cell r="J439">
            <v>30</v>
          </cell>
          <cell r="K439">
            <v>0</v>
          </cell>
          <cell r="L439">
            <v>102</v>
          </cell>
          <cell r="M439">
            <v>0</v>
          </cell>
        </row>
        <row r="440">
          <cell r="G440">
            <v>0</v>
          </cell>
          <cell r="H440">
            <v>861</v>
          </cell>
          <cell r="I440">
            <v>0</v>
          </cell>
          <cell r="J440">
            <v>13287</v>
          </cell>
          <cell r="K440">
            <v>0</v>
          </cell>
          <cell r="L440">
            <v>1071</v>
          </cell>
          <cell r="M440">
            <v>0</v>
          </cell>
        </row>
        <row r="441">
          <cell r="G441">
            <v>0</v>
          </cell>
          <cell r="H441">
            <v>0</v>
          </cell>
          <cell r="I441">
            <v>0</v>
          </cell>
          <cell r="J441">
            <v>36155</v>
          </cell>
          <cell r="K441">
            <v>0</v>
          </cell>
          <cell r="L441">
            <v>0</v>
          </cell>
          <cell r="M441">
            <v>0</v>
          </cell>
        </row>
        <row r="442">
          <cell r="G442">
            <v>0</v>
          </cell>
          <cell r="H442">
            <v>29051</v>
          </cell>
          <cell r="I442">
            <v>0</v>
          </cell>
          <cell r="J442">
            <v>36516</v>
          </cell>
          <cell r="K442">
            <v>0</v>
          </cell>
          <cell r="L442">
            <v>0</v>
          </cell>
          <cell r="M442">
            <v>0</v>
          </cell>
        </row>
        <row r="443">
          <cell r="G443">
            <v>0</v>
          </cell>
          <cell r="H443">
            <v>17602</v>
          </cell>
          <cell r="I443">
            <v>0</v>
          </cell>
          <cell r="J443">
            <v>0</v>
          </cell>
          <cell r="K443">
            <v>0</v>
          </cell>
          <cell r="L443">
            <v>0</v>
          </cell>
          <cell r="M443">
            <v>0</v>
          </cell>
        </row>
        <row r="444">
          <cell r="G444">
            <v>0</v>
          </cell>
          <cell r="H444">
            <v>0</v>
          </cell>
          <cell r="I444">
            <v>0</v>
          </cell>
          <cell r="J444">
            <v>9600</v>
          </cell>
          <cell r="K444">
            <v>0</v>
          </cell>
          <cell r="L444">
            <v>0</v>
          </cell>
          <cell r="M444">
            <v>0</v>
          </cell>
        </row>
        <row r="445">
          <cell r="G445">
            <v>0</v>
          </cell>
          <cell r="H445">
            <v>0</v>
          </cell>
          <cell r="I445">
            <v>0</v>
          </cell>
          <cell r="J445">
            <v>0</v>
          </cell>
          <cell r="K445">
            <v>0</v>
          </cell>
          <cell r="L445">
            <v>0</v>
          </cell>
          <cell r="M445">
            <v>0</v>
          </cell>
        </row>
        <row r="446">
          <cell r="G446">
            <v>0</v>
          </cell>
          <cell r="H446">
            <v>0</v>
          </cell>
          <cell r="I446">
            <v>0</v>
          </cell>
          <cell r="J446">
            <v>0</v>
          </cell>
          <cell r="K446">
            <v>0</v>
          </cell>
          <cell r="L446">
            <v>0</v>
          </cell>
          <cell r="M446">
            <v>0</v>
          </cell>
        </row>
        <row r="447">
          <cell r="G447">
            <v>0</v>
          </cell>
          <cell r="H447">
            <v>352619</v>
          </cell>
          <cell r="I447">
            <v>0</v>
          </cell>
          <cell r="J447">
            <v>5477</v>
          </cell>
          <cell r="K447">
            <v>0</v>
          </cell>
          <cell r="L447">
            <v>0</v>
          </cell>
          <cell r="M447">
            <v>0</v>
          </cell>
        </row>
        <row r="448">
          <cell r="G448">
            <v>0</v>
          </cell>
          <cell r="H448">
            <v>2034696</v>
          </cell>
          <cell r="I448">
            <v>0</v>
          </cell>
          <cell r="J448">
            <v>581812</v>
          </cell>
          <cell r="K448">
            <v>0</v>
          </cell>
          <cell r="L448">
            <v>7778</v>
          </cell>
          <cell r="M448">
            <v>0</v>
          </cell>
        </row>
        <row r="449">
          <cell r="G449">
            <v>0</v>
          </cell>
          <cell r="H449">
            <v>44658</v>
          </cell>
          <cell r="I449">
            <v>0</v>
          </cell>
          <cell r="J449">
            <v>25247</v>
          </cell>
          <cell r="K449">
            <v>0</v>
          </cell>
          <cell r="L449">
            <v>0</v>
          </cell>
          <cell r="M449">
            <v>0</v>
          </cell>
        </row>
        <row r="450">
          <cell r="G450">
            <v>0</v>
          </cell>
          <cell r="H450">
            <v>0</v>
          </cell>
          <cell r="I450">
            <v>0</v>
          </cell>
          <cell r="J450">
            <v>0</v>
          </cell>
          <cell r="K450">
            <v>0</v>
          </cell>
          <cell r="L450">
            <v>0</v>
          </cell>
          <cell r="M450">
            <v>0</v>
          </cell>
        </row>
        <row r="451">
          <cell r="G451">
            <v>0</v>
          </cell>
          <cell r="H451">
            <v>0</v>
          </cell>
          <cell r="I451">
            <v>0</v>
          </cell>
          <cell r="J451">
            <v>299</v>
          </cell>
          <cell r="K451">
            <v>0</v>
          </cell>
          <cell r="L451">
            <v>0</v>
          </cell>
          <cell r="M451">
            <v>0</v>
          </cell>
        </row>
        <row r="452">
          <cell r="G452">
            <v>0</v>
          </cell>
          <cell r="H452">
            <v>0</v>
          </cell>
          <cell r="I452">
            <v>0</v>
          </cell>
          <cell r="J452">
            <v>1332</v>
          </cell>
          <cell r="K452">
            <v>0</v>
          </cell>
          <cell r="L452">
            <v>0</v>
          </cell>
          <cell r="M452">
            <v>0</v>
          </cell>
        </row>
        <row r="453">
          <cell r="G453">
            <v>0</v>
          </cell>
          <cell r="H453">
            <v>52815</v>
          </cell>
          <cell r="I453">
            <v>0</v>
          </cell>
          <cell r="J453">
            <v>0</v>
          </cell>
          <cell r="K453">
            <v>0</v>
          </cell>
          <cell r="L453">
            <v>0</v>
          </cell>
          <cell r="M453">
            <v>0</v>
          </cell>
        </row>
        <row r="454">
          <cell r="G454">
            <v>0</v>
          </cell>
          <cell r="H454">
            <v>44504</v>
          </cell>
          <cell r="I454">
            <v>0</v>
          </cell>
          <cell r="J454">
            <v>0</v>
          </cell>
          <cell r="K454">
            <v>0</v>
          </cell>
          <cell r="L454">
            <v>0</v>
          </cell>
          <cell r="M454">
            <v>0</v>
          </cell>
        </row>
        <row r="455">
          <cell r="G455">
            <v>0</v>
          </cell>
          <cell r="H455">
            <v>0</v>
          </cell>
          <cell r="I455">
            <v>0</v>
          </cell>
          <cell r="J455">
            <v>0</v>
          </cell>
          <cell r="K455">
            <v>0</v>
          </cell>
          <cell r="L455">
            <v>98</v>
          </cell>
          <cell r="M455">
            <v>0</v>
          </cell>
        </row>
        <row r="456">
          <cell r="G456">
            <v>0</v>
          </cell>
          <cell r="H456">
            <v>0</v>
          </cell>
          <cell r="I456">
            <v>0</v>
          </cell>
          <cell r="J456">
            <v>170</v>
          </cell>
          <cell r="K456">
            <v>0</v>
          </cell>
          <cell r="L456">
            <v>0</v>
          </cell>
          <cell r="M456">
            <v>0</v>
          </cell>
        </row>
        <row r="457">
          <cell r="G457">
            <v>0</v>
          </cell>
          <cell r="H457">
            <v>0</v>
          </cell>
          <cell r="I457">
            <v>0</v>
          </cell>
          <cell r="J457">
            <v>322</v>
          </cell>
          <cell r="K457">
            <v>0</v>
          </cell>
          <cell r="L457">
            <v>0</v>
          </cell>
          <cell r="M457">
            <v>0</v>
          </cell>
        </row>
        <row r="458">
          <cell r="G458">
            <v>0</v>
          </cell>
          <cell r="H458">
            <v>0</v>
          </cell>
          <cell r="I458">
            <v>0</v>
          </cell>
          <cell r="J458">
            <v>0</v>
          </cell>
          <cell r="K458">
            <v>0</v>
          </cell>
          <cell r="L458">
            <v>0</v>
          </cell>
          <cell r="M458">
            <v>0</v>
          </cell>
        </row>
        <row r="459">
          <cell r="G459">
            <v>0</v>
          </cell>
          <cell r="H459">
            <v>0</v>
          </cell>
          <cell r="I459">
            <v>0</v>
          </cell>
          <cell r="J459">
            <v>1280</v>
          </cell>
          <cell r="K459">
            <v>0</v>
          </cell>
          <cell r="L459">
            <v>0</v>
          </cell>
          <cell r="M459">
            <v>0</v>
          </cell>
        </row>
        <row r="460">
          <cell r="G460">
            <v>0</v>
          </cell>
          <cell r="H460">
            <v>0</v>
          </cell>
          <cell r="I460">
            <v>0</v>
          </cell>
          <cell r="J460">
            <v>400</v>
          </cell>
          <cell r="K460">
            <v>0</v>
          </cell>
          <cell r="L460">
            <v>0</v>
          </cell>
          <cell r="M460">
            <v>0</v>
          </cell>
        </row>
        <row r="461">
          <cell r="G461">
            <v>0</v>
          </cell>
          <cell r="H461">
            <v>0</v>
          </cell>
          <cell r="I461">
            <v>0</v>
          </cell>
          <cell r="J461">
            <v>320</v>
          </cell>
          <cell r="K461">
            <v>0</v>
          </cell>
          <cell r="L461">
            <v>0</v>
          </cell>
          <cell r="M461">
            <v>0</v>
          </cell>
        </row>
        <row r="462">
          <cell r="G462">
            <v>0</v>
          </cell>
          <cell r="H462">
            <v>0</v>
          </cell>
          <cell r="I462">
            <v>0</v>
          </cell>
          <cell r="J462">
            <v>320</v>
          </cell>
          <cell r="K462">
            <v>0</v>
          </cell>
          <cell r="L462">
            <v>0</v>
          </cell>
          <cell r="M462">
            <v>0</v>
          </cell>
        </row>
        <row r="463">
          <cell r="G463">
            <v>0</v>
          </cell>
          <cell r="H463">
            <v>0</v>
          </cell>
          <cell r="I463">
            <v>0</v>
          </cell>
          <cell r="J463">
            <v>318</v>
          </cell>
          <cell r="K463">
            <v>0</v>
          </cell>
          <cell r="L463">
            <v>0</v>
          </cell>
          <cell r="M463">
            <v>0</v>
          </cell>
        </row>
        <row r="464">
          <cell r="G464">
            <v>0</v>
          </cell>
          <cell r="H464">
            <v>0</v>
          </cell>
          <cell r="I464">
            <v>0</v>
          </cell>
          <cell r="J464">
            <v>365</v>
          </cell>
          <cell r="K464">
            <v>0</v>
          </cell>
          <cell r="L464">
            <v>0</v>
          </cell>
          <cell r="M464">
            <v>0</v>
          </cell>
        </row>
        <row r="465">
          <cell r="G465">
            <v>0</v>
          </cell>
          <cell r="H465">
            <v>0</v>
          </cell>
          <cell r="I465">
            <v>0</v>
          </cell>
          <cell r="J465">
            <v>360</v>
          </cell>
          <cell r="K465">
            <v>0</v>
          </cell>
          <cell r="L465">
            <v>0</v>
          </cell>
          <cell r="M465">
            <v>0</v>
          </cell>
        </row>
        <row r="466">
          <cell r="G466">
            <v>0</v>
          </cell>
          <cell r="H466">
            <v>0</v>
          </cell>
          <cell r="I466">
            <v>0</v>
          </cell>
          <cell r="J466">
            <v>325</v>
          </cell>
          <cell r="K466">
            <v>0</v>
          </cell>
          <cell r="L466">
            <v>0</v>
          </cell>
          <cell r="M466">
            <v>0</v>
          </cell>
        </row>
        <row r="467">
          <cell r="G467">
            <v>0</v>
          </cell>
          <cell r="H467">
            <v>0</v>
          </cell>
          <cell r="I467">
            <v>0</v>
          </cell>
          <cell r="J467">
            <v>370</v>
          </cell>
          <cell r="K467">
            <v>0</v>
          </cell>
          <cell r="L467">
            <v>0</v>
          </cell>
          <cell r="M467">
            <v>0</v>
          </cell>
        </row>
        <row r="468">
          <cell r="G468">
            <v>0</v>
          </cell>
          <cell r="H468">
            <v>0</v>
          </cell>
          <cell r="I468">
            <v>0</v>
          </cell>
          <cell r="J468">
            <v>320</v>
          </cell>
          <cell r="K468">
            <v>0</v>
          </cell>
          <cell r="L468">
            <v>0</v>
          </cell>
          <cell r="M468">
            <v>0</v>
          </cell>
        </row>
        <row r="469">
          <cell r="G469">
            <v>0</v>
          </cell>
          <cell r="H469">
            <v>0</v>
          </cell>
          <cell r="I469">
            <v>0</v>
          </cell>
          <cell r="J469">
            <v>792</v>
          </cell>
          <cell r="K469">
            <v>0</v>
          </cell>
          <cell r="L469">
            <v>0</v>
          </cell>
          <cell r="M469">
            <v>0</v>
          </cell>
        </row>
        <row r="470">
          <cell r="G470">
            <v>0</v>
          </cell>
          <cell r="H470">
            <v>0</v>
          </cell>
          <cell r="I470">
            <v>0</v>
          </cell>
          <cell r="J470">
            <v>6220</v>
          </cell>
          <cell r="K470">
            <v>0</v>
          </cell>
          <cell r="L470">
            <v>0</v>
          </cell>
          <cell r="M470">
            <v>0</v>
          </cell>
        </row>
        <row r="471">
          <cell r="G471">
            <v>0</v>
          </cell>
          <cell r="H471">
            <v>0</v>
          </cell>
          <cell r="I471">
            <v>0</v>
          </cell>
          <cell r="J471">
            <v>27777</v>
          </cell>
          <cell r="K471">
            <v>0</v>
          </cell>
          <cell r="L471">
            <v>0</v>
          </cell>
          <cell r="M471">
            <v>0</v>
          </cell>
        </row>
        <row r="472">
          <cell r="G472">
            <v>0</v>
          </cell>
          <cell r="H472">
            <v>0</v>
          </cell>
          <cell r="I472">
            <v>0</v>
          </cell>
          <cell r="J472">
            <v>495</v>
          </cell>
          <cell r="K472">
            <v>0</v>
          </cell>
          <cell r="L472">
            <v>0</v>
          </cell>
          <cell r="M472">
            <v>0</v>
          </cell>
        </row>
        <row r="473">
          <cell r="G473">
            <v>0</v>
          </cell>
          <cell r="H473">
            <v>0</v>
          </cell>
          <cell r="I473">
            <v>0</v>
          </cell>
          <cell r="J473">
            <v>560</v>
          </cell>
          <cell r="K473">
            <v>0</v>
          </cell>
          <cell r="L473">
            <v>0</v>
          </cell>
          <cell r="M473">
            <v>0</v>
          </cell>
        </row>
        <row r="474">
          <cell r="G474">
            <v>0</v>
          </cell>
          <cell r="H474">
            <v>0</v>
          </cell>
          <cell r="I474">
            <v>0</v>
          </cell>
          <cell r="J474">
            <v>1000</v>
          </cell>
          <cell r="K474">
            <v>0</v>
          </cell>
          <cell r="L474">
            <v>0</v>
          </cell>
          <cell r="M474">
            <v>0</v>
          </cell>
        </row>
        <row r="475">
          <cell r="G475">
            <v>0</v>
          </cell>
          <cell r="H475">
            <v>0</v>
          </cell>
          <cell r="I475">
            <v>0</v>
          </cell>
          <cell r="J475">
            <v>0</v>
          </cell>
          <cell r="K475">
            <v>0</v>
          </cell>
          <cell r="L475">
            <v>0</v>
          </cell>
          <cell r="M475">
            <v>0</v>
          </cell>
        </row>
        <row r="476">
          <cell r="G476">
            <v>0</v>
          </cell>
          <cell r="H476">
            <v>0</v>
          </cell>
          <cell r="I476">
            <v>0</v>
          </cell>
          <cell r="J476">
            <v>0</v>
          </cell>
          <cell r="K476">
            <v>0</v>
          </cell>
          <cell r="L476">
            <v>0</v>
          </cell>
          <cell r="M476">
            <v>0</v>
          </cell>
        </row>
        <row r="477">
          <cell r="G477">
            <v>0</v>
          </cell>
          <cell r="H477">
            <v>0</v>
          </cell>
          <cell r="I477">
            <v>0</v>
          </cell>
          <cell r="J477">
            <v>0</v>
          </cell>
          <cell r="K477">
            <v>0</v>
          </cell>
          <cell r="L477">
            <v>0</v>
          </cell>
          <cell r="M477">
            <v>0</v>
          </cell>
        </row>
        <row r="478">
          <cell r="G478">
            <v>0</v>
          </cell>
          <cell r="H478">
            <v>0</v>
          </cell>
          <cell r="I478">
            <v>0</v>
          </cell>
          <cell r="J478">
            <v>9360</v>
          </cell>
          <cell r="K478">
            <v>0</v>
          </cell>
          <cell r="L478">
            <v>0</v>
          </cell>
          <cell r="M478">
            <v>0</v>
          </cell>
        </row>
        <row r="479">
          <cell r="G479">
            <v>0</v>
          </cell>
          <cell r="H479">
            <v>0</v>
          </cell>
          <cell r="I479">
            <v>0</v>
          </cell>
          <cell r="J479">
            <v>1910</v>
          </cell>
          <cell r="K479">
            <v>0</v>
          </cell>
          <cell r="L479">
            <v>0</v>
          </cell>
          <cell r="M479">
            <v>0</v>
          </cell>
        </row>
        <row r="480">
          <cell r="G480">
            <v>0</v>
          </cell>
          <cell r="H480">
            <v>0</v>
          </cell>
          <cell r="I480">
            <v>0</v>
          </cell>
          <cell r="J480">
            <v>250</v>
          </cell>
          <cell r="K480">
            <v>0</v>
          </cell>
          <cell r="L480">
            <v>0</v>
          </cell>
          <cell r="M480">
            <v>0</v>
          </cell>
        </row>
        <row r="481">
          <cell r="G481">
            <v>0</v>
          </cell>
          <cell r="H481">
            <v>0</v>
          </cell>
          <cell r="I481">
            <v>0</v>
          </cell>
          <cell r="J481">
            <v>650</v>
          </cell>
          <cell r="K481">
            <v>0</v>
          </cell>
          <cell r="L481">
            <v>0</v>
          </cell>
          <cell r="M481">
            <v>0</v>
          </cell>
        </row>
        <row r="482">
          <cell r="G482">
            <v>0</v>
          </cell>
          <cell r="H482">
            <v>0</v>
          </cell>
          <cell r="I482">
            <v>0</v>
          </cell>
          <cell r="J482">
            <v>88</v>
          </cell>
          <cell r="K482">
            <v>0</v>
          </cell>
          <cell r="L482">
            <v>0</v>
          </cell>
          <cell r="M482">
            <v>0</v>
          </cell>
        </row>
        <row r="483">
          <cell r="G483">
            <v>0</v>
          </cell>
          <cell r="H483">
            <v>0</v>
          </cell>
          <cell r="I483">
            <v>0</v>
          </cell>
          <cell r="J483">
            <v>5500</v>
          </cell>
          <cell r="K483">
            <v>0</v>
          </cell>
          <cell r="L483">
            <v>0</v>
          </cell>
          <cell r="M483">
            <v>0</v>
          </cell>
        </row>
        <row r="484">
          <cell r="G484">
            <v>0</v>
          </cell>
          <cell r="H484">
            <v>0</v>
          </cell>
          <cell r="I484">
            <v>0</v>
          </cell>
          <cell r="J484">
            <v>0</v>
          </cell>
          <cell r="K484">
            <v>0</v>
          </cell>
          <cell r="L484">
            <v>71</v>
          </cell>
          <cell r="M484">
            <v>0</v>
          </cell>
        </row>
        <row r="485">
          <cell r="G485">
            <v>0</v>
          </cell>
          <cell r="H485">
            <v>0</v>
          </cell>
          <cell r="I485">
            <v>0</v>
          </cell>
          <cell r="J485">
            <v>0</v>
          </cell>
          <cell r="K485">
            <v>0</v>
          </cell>
          <cell r="L485">
            <v>50</v>
          </cell>
          <cell r="M485">
            <v>0</v>
          </cell>
        </row>
        <row r="486">
          <cell r="G486">
            <v>0</v>
          </cell>
          <cell r="H486">
            <v>0</v>
          </cell>
          <cell r="I486">
            <v>0</v>
          </cell>
          <cell r="J486">
            <v>0</v>
          </cell>
          <cell r="K486">
            <v>0</v>
          </cell>
          <cell r="L486">
            <v>0</v>
          </cell>
          <cell r="M486">
            <v>0</v>
          </cell>
        </row>
        <row r="487">
          <cell r="G487">
            <v>0</v>
          </cell>
          <cell r="H487">
            <v>0</v>
          </cell>
          <cell r="I487">
            <v>0</v>
          </cell>
          <cell r="J487">
            <v>0</v>
          </cell>
          <cell r="K487">
            <v>0</v>
          </cell>
          <cell r="L487">
            <v>0</v>
          </cell>
          <cell r="M487">
            <v>0</v>
          </cell>
        </row>
        <row r="488">
          <cell r="G488">
            <v>0</v>
          </cell>
          <cell r="H488">
            <v>0</v>
          </cell>
          <cell r="I488">
            <v>0</v>
          </cell>
          <cell r="J488">
            <v>0</v>
          </cell>
          <cell r="K488">
            <v>0</v>
          </cell>
          <cell r="L488">
            <v>0</v>
          </cell>
          <cell r="M488">
            <v>0</v>
          </cell>
        </row>
        <row r="489">
          <cell r="G489">
            <v>0</v>
          </cell>
          <cell r="H489">
            <v>0</v>
          </cell>
          <cell r="I489">
            <v>0</v>
          </cell>
          <cell r="J489">
            <v>0</v>
          </cell>
          <cell r="K489">
            <v>0</v>
          </cell>
          <cell r="L489">
            <v>0</v>
          </cell>
          <cell r="M489">
            <v>0</v>
          </cell>
        </row>
        <row r="490">
          <cell r="G490">
            <v>0</v>
          </cell>
          <cell r="H490">
            <v>0</v>
          </cell>
          <cell r="I490">
            <v>0</v>
          </cell>
          <cell r="J490">
            <v>288</v>
          </cell>
          <cell r="K490">
            <v>0</v>
          </cell>
          <cell r="L490">
            <v>0</v>
          </cell>
          <cell r="M490">
            <v>0</v>
          </cell>
        </row>
        <row r="491">
          <cell r="G491">
            <v>0</v>
          </cell>
          <cell r="H491">
            <v>0</v>
          </cell>
          <cell r="I491">
            <v>0</v>
          </cell>
          <cell r="J491">
            <v>865</v>
          </cell>
          <cell r="K491">
            <v>0</v>
          </cell>
          <cell r="L491">
            <v>0</v>
          </cell>
          <cell r="M491">
            <v>0</v>
          </cell>
        </row>
        <row r="492">
          <cell r="G492">
            <v>0</v>
          </cell>
          <cell r="H492">
            <v>0</v>
          </cell>
          <cell r="I492">
            <v>0</v>
          </cell>
          <cell r="J492">
            <v>2000</v>
          </cell>
          <cell r="K492">
            <v>0</v>
          </cell>
          <cell r="L492">
            <v>0</v>
          </cell>
          <cell r="M492">
            <v>0</v>
          </cell>
        </row>
        <row r="493">
          <cell r="G493">
            <v>0</v>
          </cell>
          <cell r="H493">
            <v>0</v>
          </cell>
          <cell r="I493">
            <v>0</v>
          </cell>
          <cell r="J493">
            <v>320000</v>
          </cell>
          <cell r="K493">
            <v>0</v>
          </cell>
          <cell r="L493">
            <v>0</v>
          </cell>
          <cell r="M493">
            <v>0</v>
          </cell>
        </row>
        <row r="494">
          <cell r="G494">
            <v>0</v>
          </cell>
          <cell r="H494">
            <v>0</v>
          </cell>
          <cell r="I494">
            <v>0</v>
          </cell>
          <cell r="J494">
            <v>260000</v>
          </cell>
          <cell r="K494">
            <v>0</v>
          </cell>
          <cell r="L494">
            <v>0</v>
          </cell>
          <cell r="M494">
            <v>0</v>
          </cell>
        </row>
        <row r="495">
          <cell r="G495">
            <v>0</v>
          </cell>
          <cell r="H495">
            <v>0</v>
          </cell>
          <cell r="I495">
            <v>0</v>
          </cell>
          <cell r="J495">
            <v>4190</v>
          </cell>
          <cell r="K495">
            <v>0</v>
          </cell>
          <cell r="L495">
            <v>0</v>
          </cell>
          <cell r="M495">
            <v>0</v>
          </cell>
        </row>
        <row r="496">
          <cell r="G496">
            <v>0</v>
          </cell>
          <cell r="H496">
            <v>0</v>
          </cell>
          <cell r="I496">
            <v>0</v>
          </cell>
          <cell r="J496">
            <v>4540</v>
          </cell>
          <cell r="K496">
            <v>0</v>
          </cell>
          <cell r="L496">
            <v>0</v>
          </cell>
          <cell r="M496">
            <v>0</v>
          </cell>
        </row>
        <row r="497">
          <cell r="G497">
            <v>0</v>
          </cell>
          <cell r="H497">
            <v>0</v>
          </cell>
          <cell r="I497">
            <v>0</v>
          </cell>
          <cell r="J497">
            <v>5250</v>
          </cell>
          <cell r="K497">
            <v>0</v>
          </cell>
          <cell r="L497">
            <v>0</v>
          </cell>
          <cell r="M497">
            <v>0</v>
          </cell>
        </row>
        <row r="498">
          <cell r="G498">
            <v>0</v>
          </cell>
          <cell r="H498">
            <v>0</v>
          </cell>
          <cell r="I498">
            <v>0</v>
          </cell>
          <cell r="J498">
            <v>5950</v>
          </cell>
          <cell r="K498">
            <v>0</v>
          </cell>
          <cell r="L498">
            <v>0</v>
          </cell>
          <cell r="M498">
            <v>0</v>
          </cell>
        </row>
        <row r="499">
          <cell r="G499">
            <v>0</v>
          </cell>
          <cell r="H499">
            <v>95047</v>
          </cell>
          <cell r="I499">
            <v>0</v>
          </cell>
          <cell r="J499">
            <v>0</v>
          </cell>
          <cell r="K499">
            <v>0</v>
          </cell>
          <cell r="L499">
            <v>0</v>
          </cell>
          <cell r="M499">
            <v>0</v>
          </cell>
        </row>
        <row r="500">
          <cell r="G500">
            <v>0</v>
          </cell>
          <cell r="H500">
            <v>61199</v>
          </cell>
          <cell r="I500">
            <v>0</v>
          </cell>
          <cell r="J500">
            <v>1500</v>
          </cell>
          <cell r="K500">
            <v>0</v>
          </cell>
          <cell r="L500">
            <v>0</v>
          </cell>
          <cell r="M500">
            <v>0</v>
          </cell>
        </row>
        <row r="501">
          <cell r="G501">
            <v>0</v>
          </cell>
          <cell r="H501">
            <v>0</v>
          </cell>
          <cell r="I501">
            <v>0</v>
          </cell>
          <cell r="J501">
            <v>11700</v>
          </cell>
          <cell r="K501">
            <v>0</v>
          </cell>
          <cell r="L501">
            <v>0</v>
          </cell>
          <cell r="M501">
            <v>0</v>
          </cell>
        </row>
        <row r="502">
          <cell r="G502">
            <v>0</v>
          </cell>
          <cell r="H502">
            <v>0</v>
          </cell>
          <cell r="I502">
            <v>0</v>
          </cell>
          <cell r="J502">
            <v>270</v>
          </cell>
          <cell r="K502">
            <v>0</v>
          </cell>
          <cell r="L502">
            <v>0</v>
          </cell>
          <cell r="M502">
            <v>0</v>
          </cell>
        </row>
        <row r="503">
          <cell r="G503">
            <v>0</v>
          </cell>
          <cell r="H503">
            <v>0</v>
          </cell>
          <cell r="I503">
            <v>0</v>
          </cell>
          <cell r="J503">
            <v>0</v>
          </cell>
          <cell r="K503">
            <v>0</v>
          </cell>
          <cell r="L503">
            <v>0</v>
          </cell>
          <cell r="M503">
            <v>0</v>
          </cell>
        </row>
        <row r="504">
          <cell r="G504">
            <v>0</v>
          </cell>
          <cell r="H504">
            <v>0</v>
          </cell>
          <cell r="I504">
            <v>0</v>
          </cell>
          <cell r="J504">
            <v>0</v>
          </cell>
          <cell r="K504">
            <v>0</v>
          </cell>
          <cell r="L504">
            <v>0</v>
          </cell>
          <cell r="M504">
            <v>0</v>
          </cell>
        </row>
        <row r="505">
          <cell r="G505">
            <v>0</v>
          </cell>
          <cell r="H505">
            <v>0</v>
          </cell>
          <cell r="I505">
            <v>0</v>
          </cell>
          <cell r="J505">
            <v>0</v>
          </cell>
          <cell r="K505">
            <v>0</v>
          </cell>
          <cell r="L505">
            <v>0</v>
          </cell>
          <cell r="M505">
            <v>0</v>
          </cell>
        </row>
        <row r="506">
          <cell r="G506">
            <v>0</v>
          </cell>
          <cell r="H506">
            <v>50851</v>
          </cell>
          <cell r="I506">
            <v>0</v>
          </cell>
          <cell r="J506">
            <v>0</v>
          </cell>
          <cell r="K506">
            <v>0</v>
          </cell>
          <cell r="L506">
            <v>0</v>
          </cell>
          <cell r="M506">
            <v>0</v>
          </cell>
        </row>
        <row r="507">
          <cell r="G507">
            <v>0</v>
          </cell>
          <cell r="H507">
            <v>0</v>
          </cell>
          <cell r="I507">
            <v>0</v>
          </cell>
          <cell r="J507">
            <v>0</v>
          </cell>
          <cell r="K507">
            <v>0</v>
          </cell>
          <cell r="L507">
            <v>0</v>
          </cell>
          <cell r="M507">
            <v>0</v>
          </cell>
        </row>
        <row r="508">
          <cell r="G508">
            <v>376</v>
          </cell>
          <cell r="H508">
            <v>0</v>
          </cell>
          <cell r="I508">
            <v>0</v>
          </cell>
          <cell r="J508">
            <v>4500</v>
          </cell>
          <cell r="K508">
            <v>376</v>
          </cell>
          <cell r="L508">
            <v>0</v>
          </cell>
          <cell r="M508">
            <v>0</v>
          </cell>
        </row>
        <row r="509">
          <cell r="G509">
            <v>250</v>
          </cell>
          <cell r="H509">
            <v>0</v>
          </cell>
          <cell r="I509">
            <v>0</v>
          </cell>
          <cell r="J509">
            <v>3000</v>
          </cell>
          <cell r="K509">
            <v>250</v>
          </cell>
          <cell r="L509">
            <v>0</v>
          </cell>
          <cell r="M509">
            <v>0</v>
          </cell>
        </row>
        <row r="510">
          <cell r="G510">
            <v>1672</v>
          </cell>
          <cell r="H510">
            <v>0</v>
          </cell>
          <cell r="I510">
            <v>0</v>
          </cell>
          <cell r="J510">
            <v>44000</v>
          </cell>
          <cell r="K510">
            <v>1672</v>
          </cell>
          <cell r="L510">
            <v>0</v>
          </cell>
          <cell r="M510">
            <v>0</v>
          </cell>
        </row>
        <row r="511">
          <cell r="G511">
            <v>2120</v>
          </cell>
          <cell r="H511">
            <v>0</v>
          </cell>
          <cell r="I511">
            <v>0</v>
          </cell>
          <cell r="J511">
            <v>93000</v>
          </cell>
          <cell r="K511">
            <v>2120</v>
          </cell>
          <cell r="L511">
            <v>0</v>
          </cell>
          <cell r="M511">
            <v>0</v>
          </cell>
        </row>
        <row r="512">
          <cell r="G512">
            <v>695</v>
          </cell>
          <cell r="H512">
            <v>0</v>
          </cell>
          <cell r="I512">
            <v>0</v>
          </cell>
          <cell r="J512">
            <v>122000</v>
          </cell>
          <cell r="K512">
            <v>695</v>
          </cell>
          <cell r="L512">
            <v>0</v>
          </cell>
          <cell r="M512">
            <v>0</v>
          </cell>
        </row>
        <row r="513">
          <cell r="G513">
            <v>1054</v>
          </cell>
          <cell r="H513">
            <v>0</v>
          </cell>
          <cell r="I513">
            <v>0</v>
          </cell>
          <cell r="J513">
            <v>37000</v>
          </cell>
          <cell r="K513">
            <v>1054</v>
          </cell>
          <cell r="L513">
            <v>0</v>
          </cell>
          <cell r="M513">
            <v>0</v>
          </cell>
        </row>
        <row r="514">
          <cell r="G514">
            <v>722</v>
          </cell>
          <cell r="H514">
            <v>0</v>
          </cell>
          <cell r="I514">
            <v>0</v>
          </cell>
          <cell r="J514">
            <v>76000</v>
          </cell>
          <cell r="K514">
            <v>722</v>
          </cell>
          <cell r="L514">
            <v>0</v>
          </cell>
          <cell r="M514">
            <v>0</v>
          </cell>
        </row>
        <row r="515">
          <cell r="G515">
            <v>4476</v>
          </cell>
          <cell r="H515">
            <v>0</v>
          </cell>
          <cell r="I515">
            <v>0</v>
          </cell>
          <cell r="J515">
            <v>76000</v>
          </cell>
          <cell r="K515">
            <v>4476</v>
          </cell>
          <cell r="L515">
            <v>0</v>
          </cell>
          <cell r="M515">
            <v>0</v>
          </cell>
        </row>
        <row r="516">
          <cell r="G516">
            <v>86</v>
          </cell>
          <cell r="H516">
            <v>0</v>
          </cell>
          <cell r="I516">
            <v>0</v>
          </cell>
          <cell r="J516">
            <v>15200</v>
          </cell>
          <cell r="K516">
            <v>86</v>
          </cell>
          <cell r="L516">
            <v>0</v>
          </cell>
          <cell r="M516">
            <v>0</v>
          </cell>
        </row>
        <row r="517">
          <cell r="G517">
            <v>10</v>
          </cell>
          <cell r="H517">
            <v>0</v>
          </cell>
          <cell r="I517">
            <v>0</v>
          </cell>
          <cell r="J517">
            <v>2800</v>
          </cell>
          <cell r="K517">
            <v>10</v>
          </cell>
          <cell r="L517">
            <v>0</v>
          </cell>
          <cell r="M517">
            <v>0</v>
          </cell>
        </row>
        <row r="518">
          <cell r="G518">
            <v>1519</v>
          </cell>
          <cell r="H518">
            <v>0</v>
          </cell>
          <cell r="I518">
            <v>0</v>
          </cell>
          <cell r="J518">
            <v>6500</v>
          </cell>
          <cell r="K518">
            <v>1519</v>
          </cell>
          <cell r="L518">
            <v>0</v>
          </cell>
          <cell r="M518">
            <v>0</v>
          </cell>
        </row>
        <row r="519">
          <cell r="G519">
            <v>731</v>
          </cell>
          <cell r="H519">
            <v>0</v>
          </cell>
          <cell r="I519">
            <v>0</v>
          </cell>
          <cell r="J519">
            <v>55000</v>
          </cell>
          <cell r="K519">
            <v>731</v>
          </cell>
          <cell r="L519">
            <v>0</v>
          </cell>
          <cell r="M519">
            <v>0</v>
          </cell>
        </row>
        <row r="520">
          <cell r="G520">
            <v>606</v>
          </cell>
          <cell r="H520">
            <v>0</v>
          </cell>
          <cell r="I520">
            <v>0</v>
          </cell>
          <cell r="J520">
            <v>2100</v>
          </cell>
          <cell r="K520">
            <v>606</v>
          </cell>
          <cell r="L520">
            <v>0</v>
          </cell>
          <cell r="M520">
            <v>0</v>
          </cell>
        </row>
        <row r="521">
          <cell r="G521">
            <v>1153</v>
          </cell>
          <cell r="H521">
            <v>0</v>
          </cell>
          <cell r="I521">
            <v>0</v>
          </cell>
          <cell r="J521">
            <v>8800</v>
          </cell>
          <cell r="K521">
            <v>1153</v>
          </cell>
          <cell r="L521">
            <v>0</v>
          </cell>
          <cell r="M521">
            <v>0</v>
          </cell>
        </row>
        <row r="522">
          <cell r="G522">
            <v>2034</v>
          </cell>
          <cell r="H522">
            <v>0</v>
          </cell>
          <cell r="I522">
            <v>0</v>
          </cell>
          <cell r="J522">
            <v>7000</v>
          </cell>
          <cell r="K522">
            <v>2034</v>
          </cell>
          <cell r="L522">
            <v>0</v>
          </cell>
          <cell r="M522">
            <v>0</v>
          </cell>
        </row>
        <row r="523">
          <cell r="G523">
            <v>25288</v>
          </cell>
          <cell r="H523">
            <v>63220</v>
          </cell>
          <cell r="I523">
            <v>25288</v>
          </cell>
          <cell r="J523">
            <v>0</v>
          </cell>
          <cell r="K523">
            <v>0</v>
          </cell>
          <cell r="L523">
            <v>0</v>
          </cell>
          <cell r="M523">
            <v>0</v>
          </cell>
        </row>
        <row r="524">
          <cell r="G524">
            <v>6801</v>
          </cell>
          <cell r="H524">
            <v>34005</v>
          </cell>
          <cell r="I524">
            <v>6801</v>
          </cell>
          <cell r="J524">
            <v>0</v>
          </cell>
          <cell r="K524">
            <v>0</v>
          </cell>
          <cell r="L524">
            <v>0</v>
          </cell>
          <cell r="M524">
            <v>0</v>
          </cell>
        </row>
        <row r="525">
          <cell r="G525">
            <v>0</v>
          </cell>
          <cell r="H525">
            <v>0</v>
          </cell>
          <cell r="I525">
            <v>0</v>
          </cell>
          <cell r="J525">
            <v>0</v>
          </cell>
          <cell r="K525">
            <v>0</v>
          </cell>
          <cell r="L525">
            <v>0</v>
          </cell>
          <cell r="M525">
            <v>0</v>
          </cell>
        </row>
        <row r="526">
          <cell r="G526">
            <v>0</v>
          </cell>
          <cell r="H526">
            <v>0</v>
          </cell>
          <cell r="I526">
            <v>0</v>
          </cell>
          <cell r="J526">
            <v>0</v>
          </cell>
          <cell r="K526">
            <v>0</v>
          </cell>
          <cell r="L526">
            <v>0</v>
          </cell>
          <cell r="M526">
            <v>0</v>
          </cell>
        </row>
        <row r="527">
          <cell r="G527">
            <v>0</v>
          </cell>
          <cell r="H527">
            <v>0</v>
          </cell>
          <cell r="I527">
            <v>0</v>
          </cell>
          <cell r="J527">
            <v>0</v>
          </cell>
          <cell r="K527">
            <v>0</v>
          </cell>
          <cell r="L527">
            <v>0</v>
          </cell>
          <cell r="M527">
            <v>0</v>
          </cell>
        </row>
        <row r="528">
          <cell r="G528">
            <v>0</v>
          </cell>
          <cell r="H528">
            <v>0</v>
          </cell>
          <cell r="I528">
            <v>0</v>
          </cell>
          <cell r="J528">
            <v>0</v>
          </cell>
          <cell r="K528">
            <v>0</v>
          </cell>
          <cell r="L528">
            <v>0</v>
          </cell>
          <cell r="M528">
            <v>0</v>
          </cell>
        </row>
        <row r="529">
          <cell r="G529">
            <v>0</v>
          </cell>
          <cell r="H529">
            <v>0</v>
          </cell>
          <cell r="I529">
            <v>0</v>
          </cell>
          <cell r="J529">
            <v>0</v>
          </cell>
          <cell r="K529">
            <v>0</v>
          </cell>
          <cell r="L529">
            <v>0</v>
          </cell>
          <cell r="M529">
            <v>0</v>
          </cell>
        </row>
        <row r="530">
          <cell r="G530">
            <v>0</v>
          </cell>
          <cell r="H530">
            <v>0</v>
          </cell>
          <cell r="I530">
            <v>0</v>
          </cell>
          <cell r="J530">
            <v>0</v>
          </cell>
          <cell r="K530">
            <v>0</v>
          </cell>
          <cell r="L530">
            <v>0</v>
          </cell>
          <cell r="M530">
            <v>0</v>
          </cell>
        </row>
        <row r="531">
          <cell r="G531">
            <v>0</v>
          </cell>
          <cell r="H531">
            <v>0</v>
          </cell>
          <cell r="I531">
            <v>0</v>
          </cell>
          <cell r="J531">
            <v>0</v>
          </cell>
          <cell r="K531">
            <v>0</v>
          </cell>
          <cell r="L531">
            <v>0</v>
          </cell>
          <cell r="M531">
            <v>0</v>
          </cell>
        </row>
        <row r="532">
          <cell r="G532">
            <v>0</v>
          </cell>
          <cell r="H532">
            <v>0</v>
          </cell>
          <cell r="I532">
            <v>0</v>
          </cell>
          <cell r="J532">
            <v>0</v>
          </cell>
          <cell r="K532">
            <v>0</v>
          </cell>
          <cell r="L532">
            <v>0</v>
          </cell>
          <cell r="M532">
            <v>0</v>
          </cell>
        </row>
        <row r="533">
          <cell r="G533">
            <v>0</v>
          </cell>
          <cell r="H533">
            <v>0</v>
          </cell>
          <cell r="I533">
            <v>0</v>
          </cell>
          <cell r="J533">
            <v>0</v>
          </cell>
          <cell r="K533">
            <v>0</v>
          </cell>
          <cell r="L533">
            <v>0</v>
          </cell>
          <cell r="M533">
            <v>0</v>
          </cell>
        </row>
        <row r="534">
          <cell r="G534">
            <v>0</v>
          </cell>
          <cell r="H534">
            <v>0</v>
          </cell>
          <cell r="I534">
            <v>0</v>
          </cell>
          <cell r="J534">
            <v>0</v>
          </cell>
          <cell r="K534">
            <v>0</v>
          </cell>
          <cell r="L534">
            <v>0</v>
          </cell>
          <cell r="M534">
            <v>0</v>
          </cell>
        </row>
        <row r="535">
          <cell r="G535">
            <v>0</v>
          </cell>
          <cell r="H535">
            <v>0</v>
          </cell>
          <cell r="I535">
            <v>0</v>
          </cell>
          <cell r="J535">
            <v>0</v>
          </cell>
          <cell r="K535">
            <v>0</v>
          </cell>
          <cell r="L535">
            <v>0</v>
          </cell>
          <cell r="M535">
            <v>0</v>
          </cell>
        </row>
        <row r="536">
          <cell r="G536">
            <v>0</v>
          </cell>
          <cell r="H536">
            <v>0</v>
          </cell>
          <cell r="I536">
            <v>0</v>
          </cell>
          <cell r="J536">
            <v>0</v>
          </cell>
          <cell r="K536">
            <v>0</v>
          </cell>
          <cell r="L536">
            <v>0</v>
          </cell>
          <cell r="M536">
            <v>0</v>
          </cell>
        </row>
        <row r="537">
          <cell r="G537">
            <v>0</v>
          </cell>
          <cell r="H537">
            <v>0</v>
          </cell>
          <cell r="I537">
            <v>0</v>
          </cell>
          <cell r="J537">
            <v>0</v>
          </cell>
          <cell r="K537">
            <v>0</v>
          </cell>
          <cell r="L537">
            <v>0</v>
          </cell>
          <cell r="M537">
            <v>0</v>
          </cell>
        </row>
        <row r="538">
          <cell r="G538">
            <v>0</v>
          </cell>
          <cell r="H538">
            <v>0</v>
          </cell>
          <cell r="I538">
            <v>0</v>
          </cell>
          <cell r="J538">
            <v>0</v>
          </cell>
          <cell r="K538">
            <v>0</v>
          </cell>
          <cell r="L538">
            <v>0</v>
          </cell>
          <cell r="M538">
            <v>0</v>
          </cell>
        </row>
        <row r="539">
          <cell r="G539">
            <v>0</v>
          </cell>
          <cell r="H539">
            <v>0</v>
          </cell>
          <cell r="I539">
            <v>0</v>
          </cell>
          <cell r="J539">
            <v>0</v>
          </cell>
          <cell r="K539">
            <v>0</v>
          </cell>
          <cell r="L539">
            <v>0</v>
          </cell>
          <cell r="M539">
            <v>0</v>
          </cell>
        </row>
        <row r="551">
          <cell r="G551">
            <v>0</v>
          </cell>
          <cell r="H551">
            <v>50851</v>
          </cell>
          <cell r="I551">
            <v>0</v>
          </cell>
        </row>
        <row r="552">
          <cell r="G552">
            <v>0</v>
          </cell>
          <cell r="H552">
            <v>61271</v>
          </cell>
          <cell r="I552">
            <v>0</v>
          </cell>
        </row>
        <row r="553">
          <cell r="G553">
            <v>0</v>
          </cell>
          <cell r="H553">
            <v>72597</v>
          </cell>
          <cell r="I553">
            <v>0</v>
          </cell>
        </row>
        <row r="554">
          <cell r="G554">
            <v>0</v>
          </cell>
          <cell r="H554">
            <v>74036</v>
          </cell>
          <cell r="I554">
            <v>0</v>
          </cell>
        </row>
        <row r="555">
          <cell r="G555">
            <v>0</v>
          </cell>
          <cell r="H555">
            <v>60807</v>
          </cell>
          <cell r="I555">
            <v>0</v>
          </cell>
        </row>
        <row r="556">
          <cell r="G556">
            <v>0</v>
          </cell>
          <cell r="H556">
            <v>152246</v>
          </cell>
          <cell r="I556">
            <v>0</v>
          </cell>
        </row>
        <row r="557">
          <cell r="G557">
            <v>0</v>
          </cell>
          <cell r="H557">
            <v>61657</v>
          </cell>
          <cell r="I557">
            <v>0</v>
          </cell>
        </row>
        <row r="558">
          <cell r="G558">
            <v>0</v>
          </cell>
          <cell r="H558">
            <v>34005</v>
          </cell>
          <cell r="I558">
            <v>0</v>
          </cell>
        </row>
        <row r="559">
          <cell r="G559">
            <v>0</v>
          </cell>
          <cell r="H559">
            <v>76579</v>
          </cell>
          <cell r="I559">
            <v>0</v>
          </cell>
        </row>
        <row r="560">
          <cell r="G560">
            <v>0</v>
          </cell>
          <cell r="H560">
            <v>63196</v>
          </cell>
          <cell r="I560">
            <v>0</v>
          </cell>
        </row>
        <row r="561">
          <cell r="G561">
            <v>0</v>
          </cell>
          <cell r="H561">
            <v>78241</v>
          </cell>
          <cell r="I561">
            <v>0</v>
          </cell>
        </row>
        <row r="562">
          <cell r="G562">
            <v>0</v>
          </cell>
          <cell r="H562">
            <v>104700</v>
          </cell>
          <cell r="I562">
            <v>0</v>
          </cell>
        </row>
        <row r="563">
          <cell r="G563">
            <v>0</v>
          </cell>
          <cell r="H563">
            <v>53828</v>
          </cell>
          <cell r="I563">
            <v>0</v>
          </cell>
        </row>
        <row r="564">
          <cell r="G564">
            <v>0</v>
          </cell>
          <cell r="H564">
            <v>66382</v>
          </cell>
          <cell r="I564">
            <v>0</v>
          </cell>
        </row>
        <row r="565">
          <cell r="G565">
            <v>0</v>
          </cell>
          <cell r="H565">
            <v>51160</v>
          </cell>
          <cell r="I565">
            <v>0</v>
          </cell>
        </row>
        <row r="566">
          <cell r="G566">
            <v>0</v>
          </cell>
          <cell r="H566">
            <v>74682</v>
          </cell>
          <cell r="I566">
            <v>0</v>
          </cell>
        </row>
        <row r="567">
          <cell r="G567">
            <v>0</v>
          </cell>
          <cell r="H567">
            <v>0</v>
          </cell>
          <cell r="I567">
            <v>0</v>
          </cell>
        </row>
        <row r="568">
          <cell r="G568">
            <v>0</v>
          </cell>
          <cell r="H568">
            <v>0</v>
          </cell>
          <cell r="I568">
            <v>0</v>
          </cell>
        </row>
        <row r="569">
          <cell r="G569">
            <v>0</v>
          </cell>
          <cell r="H569">
            <v>0</v>
          </cell>
          <cell r="I569">
            <v>0</v>
          </cell>
        </row>
        <row r="570">
          <cell r="G570">
            <v>0</v>
          </cell>
          <cell r="H570">
            <v>0</v>
          </cell>
          <cell r="I570">
            <v>0</v>
          </cell>
        </row>
        <row r="571">
          <cell r="G571">
            <v>0</v>
          </cell>
          <cell r="H571">
            <v>0</v>
          </cell>
          <cell r="I571">
            <v>0</v>
          </cell>
        </row>
        <row r="572">
          <cell r="G572">
            <v>0</v>
          </cell>
          <cell r="H572">
            <v>69452</v>
          </cell>
          <cell r="I572">
            <v>0</v>
          </cell>
        </row>
        <row r="573">
          <cell r="G573">
            <v>0</v>
          </cell>
          <cell r="H573">
            <v>34005</v>
          </cell>
          <cell r="I573">
            <v>0</v>
          </cell>
        </row>
        <row r="574">
          <cell r="G574">
            <v>0</v>
          </cell>
          <cell r="H574">
            <v>53828</v>
          </cell>
          <cell r="I574">
            <v>0</v>
          </cell>
        </row>
        <row r="575">
          <cell r="G575">
            <v>0</v>
          </cell>
          <cell r="H575">
            <v>61538</v>
          </cell>
          <cell r="I575">
            <v>0</v>
          </cell>
        </row>
        <row r="576">
          <cell r="G576">
            <v>0</v>
          </cell>
          <cell r="H576">
            <v>65580</v>
          </cell>
          <cell r="I576">
            <v>0</v>
          </cell>
        </row>
        <row r="577">
          <cell r="G577">
            <v>0</v>
          </cell>
          <cell r="H577">
            <v>65740</v>
          </cell>
          <cell r="I577">
            <v>0</v>
          </cell>
        </row>
        <row r="578">
          <cell r="G578">
            <v>0</v>
          </cell>
          <cell r="H578">
            <v>54255</v>
          </cell>
          <cell r="I578">
            <v>0</v>
          </cell>
        </row>
        <row r="579">
          <cell r="G579">
            <v>0</v>
          </cell>
          <cell r="H579">
            <v>66194</v>
          </cell>
          <cell r="I579">
            <v>0</v>
          </cell>
        </row>
        <row r="580">
          <cell r="G580">
            <v>0</v>
          </cell>
          <cell r="H580">
            <v>54676</v>
          </cell>
          <cell r="I580">
            <v>0</v>
          </cell>
        </row>
        <row r="581">
          <cell r="G581">
            <v>0</v>
          </cell>
          <cell r="H581">
            <v>60159</v>
          </cell>
          <cell r="I581">
            <v>0</v>
          </cell>
        </row>
        <row r="582">
          <cell r="G582">
            <v>0</v>
          </cell>
          <cell r="H582">
            <v>127122</v>
          </cell>
          <cell r="I582">
            <v>0</v>
          </cell>
        </row>
        <row r="583">
          <cell r="G583">
            <v>0</v>
          </cell>
          <cell r="H583">
            <v>76579</v>
          </cell>
          <cell r="I583">
            <v>0</v>
          </cell>
        </row>
        <row r="584">
          <cell r="G584">
            <v>0</v>
          </cell>
          <cell r="H584">
            <v>0</v>
          </cell>
          <cell r="I584">
            <v>0</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175"/>
  <sheetViews>
    <sheetView view="pageBreakPreview" topLeftCell="A3" zoomScale="90" workbookViewId="0">
      <selection activeCell="B6" sqref="B6"/>
    </sheetView>
  </sheetViews>
  <sheetFormatPr defaultRowHeight="13.5"/>
  <cols>
    <col min="2" max="2" width="22.109375" customWidth="1"/>
    <col min="3" max="7" width="12.21875" customWidth="1"/>
    <col min="258" max="258" width="22.109375" customWidth="1"/>
    <col min="259" max="263" width="12.21875" customWidth="1"/>
    <col min="514" max="514" width="22.109375" customWidth="1"/>
    <col min="515" max="519" width="12.21875" customWidth="1"/>
    <col min="770" max="770" width="22.109375" customWidth="1"/>
    <col min="771" max="775" width="12.21875" customWidth="1"/>
    <col min="1026" max="1026" width="22.109375" customWidth="1"/>
    <col min="1027" max="1031" width="12.21875" customWidth="1"/>
    <col min="1282" max="1282" width="22.109375" customWidth="1"/>
    <col min="1283" max="1287" width="12.21875" customWidth="1"/>
    <col min="1538" max="1538" width="22.109375" customWidth="1"/>
    <col min="1539" max="1543" width="12.21875" customWidth="1"/>
    <col min="1794" max="1794" width="22.109375" customWidth="1"/>
    <col min="1795" max="1799" width="12.21875" customWidth="1"/>
    <col min="2050" max="2050" width="22.109375" customWidth="1"/>
    <col min="2051" max="2055" width="12.21875" customWidth="1"/>
    <col min="2306" max="2306" width="22.109375" customWidth="1"/>
    <col min="2307" max="2311" width="12.21875" customWidth="1"/>
    <col min="2562" max="2562" width="22.109375" customWidth="1"/>
    <col min="2563" max="2567" width="12.21875" customWidth="1"/>
    <col min="2818" max="2818" width="22.109375" customWidth="1"/>
    <col min="2819" max="2823" width="12.21875" customWidth="1"/>
    <col min="3074" max="3074" width="22.109375" customWidth="1"/>
    <col min="3075" max="3079" width="12.21875" customWidth="1"/>
    <col min="3330" max="3330" width="22.109375" customWidth="1"/>
    <col min="3331" max="3335" width="12.21875" customWidth="1"/>
    <col min="3586" max="3586" width="22.109375" customWidth="1"/>
    <col min="3587" max="3591" width="12.21875" customWidth="1"/>
    <col min="3842" max="3842" width="22.109375" customWidth="1"/>
    <col min="3843" max="3847" width="12.21875" customWidth="1"/>
    <col min="4098" max="4098" width="22.109375" customWidth="1"/>
    <col min="4099" max="4103" width="12.21875" customWidth="1"/>
    <col min="4354" max="4354" width="22.109375" customWidth="1"/>
    <col min="4355" max="4359" width="12.21875" customWidth="1"/>
    <col min="4610" max="4610" width="22.109375" customWidth="1"/>
    <col min="4611" max="4615" width="12.21875" customWidth="1"/>
    <col min="4866" max="4866" width="22.109375" customWidth="1"/>
    <col min="4867" max="4871" width="12.21875" customWidth="1"/>
    <col min="5122" max="5122" width="22.109375" customWidth="1"/>
    <col min="5123" max="5127" width="12.21875" customWidth="1"/>
    <col min="5378" max="5378" width="22.109375" customWidth="1"/>
    <col min="5379" max="5383" width="12.21875" customWidth="1"/>
    <col min="5634" max="5634" width="22.109375" customWidth="1"/>
    <col min="5635" max="5639" width="12.21875" customWidth="1"/>
    <col min="5890" max="5890" width="22.109375" customWidth="1"/>
    <col min="5891" max="5895" width="12.21875" customWidth="1"/>
    <col min="6146" max="6146" width="22.109375" customWidth="1"/>
    <col min="6147" max="6151" width="12.21875" customWidth="1"/>
    <col min="6402" max="6402" width="22.109375" customWidth="1"/>
    <col min="6403" max="6407" width="12.21875" customWidth="1"/>
    <col min="6658" max="6658" width="22.109375" customWidth="1"/>
    <col min="6659" max="6663" width="12.21875" customWidth="1"/>
    <col min="6914" max="6914" width="22.109375" customWidth="1"/>
    <col min="6915" max="6919" width="12.21875" customWidth="1"/>
    <col min="7170" max="7170" width="22.109375" customWidth="1"/>
    <col min="7171" max="7175" width="12.21875" customWidth="1"/>
    <col min="7426" max="7426" width="22.109375" customWidth="1"/>
    <col min="7427" max="7431" width="12.21875" customWidth="1"/>
    <col min="7682" max="7682" width="22.109375" customWidth="1"/>
    <col min="7683" max="7687" width="12.21875" customWidth="1"/>
    <col min="7938" max="7938" width="22.109375" customWidth="1"/>
    <col min="7939" max="7943" width="12.21875" customWidth="1"/>
    <col min="8194" max="8194" width="22.109375" customWidth="1"/>
    <col min="8195" max="8199" width="12.21875" customWidth="1"/>
    <col min="8450" max="8450" width="22.109375" customWidth="1"/>
    <col min="8451" max="8455" width="12.21875" customWidth="1"/>
    <col min="8706" max="8706" width="22.109375" customWidth="1"/>
    <col min="8707" max="8711" width="12.21875" customWidth="1"/>
    <col min="8962" max="8962" width="22.109375" customWidth="1"/>
    <col min="8963" max="8967" width="12.21875" customWidth="1"/>
    <col min="9218" max="9218" width="22.109375" customWidth="1"/>
    <col min="9219" max="9223" width="12.21875" customWidth="1"/>
    <col min="9474" max="9474" width="22.109375" customWidth="1"/>
    <col min="9475" max="9479" width="12.21875" customWidth="1"/>
    <col min="9730" max="9730" width="22.109375" customWidth="1"/>
    <col min="9731" max="9735" width="12.21875" customWidth="1"/>
    <col min="9986" max="9986" width="22.109375" customWidth="1"/>
    <col min="9987" max="9991" width="12.21875" customWidth="1"/>
    <col min="10242" max="10242" width="22.109375" customWidth="1"/>
    <col min="10243" max="10247" width="12.21875" customWidth="1"/>
    <col min="10498" max="10498" width="22.109375" customWidth="1"/>
    <col min="10499" max="10503" width="12.21875" customWidth="1"/>
    <col min="10754" max="10754" width="22.109375" customWidth="1"/>
    <col min="10755" max="10759" width="12.21875" customWidth="1"/>
    <col min="11010" max="11010" width="22.109375" customWidth="1"/>
    <col min="11011" max="11015" width="12.21875" customWidth="1"/>
    <col min="11266" max="11266" width="22.109375" customWidth="1"/>
    <col min="11267" max="11271" width="12.21875" customWidth="1"/>
    <col min="11522" max="11522" width="22.109375" customWidth="1"/>
    <col min="11523" max="11527" width="12.21875" customWidth="1"/>
    <col min="11778" max="11778" width="22.109375" customWidth="1"/>
    <col min="11779" max="11783" width="12.21875" customWidth="1"/>
    <col min="12034" max="12034" width="22.109375" customWidth="1"/>
    <col min="12035" max="12039" width="12.21875" customWidth="1"/>
    <col min="12290" max="12290" width="22.109375" customWidth="1"/>
    <col min="12291" max="12295" width="12.21875" customWidth="1"/>
    <col min="12546" max="12546" width="22.109375" customWidth="1"/>
    <col min="12547" max="12551" width="12.21875" customWidth="1"/>
    <col min="12802" max="12802" width="22.109375" customWidth="1"/>
    <col min="12803" max="12807" width="12.21875" customWidth="1"/>
    <col min="13058" max="13058" width="22.109375" customWidth="1"/>
    <col min="13059" max="13063" width="12.21875" customWidth="1"/>
    <col min="13314" max="13314" width="22.109375" customWidth="1"/>
    <col min="13315" max="13319" width="12.21875" customWidth="1"/>
    <col min="13570" max="13570" width="22.109375" customWidth="1"/>
    <col min="13571" max="13575" width="12.21875" customWidth="1"/>
    <col min="13826" max="13826" width="22.109375" customWidth="1"/>
    <col min="13827" max="13831" width="12.21875" customWidth="1"/>
    <col min="14082" max="14082" width="22.109375" customWidth="1"/>
    <col min="14083" max="14087" width="12.21875" customWidth="1"/>
    <col min="14338" max="14338" width="22.109375" customWidth="1"/>
    <col min="14339" max="14343" width="12.21875" customWidth="1"/>
    <col min="14594" max="14594" width="22.109375" customWidth="1"/>
    <col min="14595" max="14599" width="12.21875" customWidth="1"/>
    <col min="14850" max="14850" width="22.109375" customWidth="1"/>
    <col min="14851" max="14855" width="12.21875" customWidth="1"/>
    <col min="15106" max="15106" width="22.109375" customWidth="1"/>
    <col min="15107" max="15111" width="12.21875" customWidth="1"/>
    <col min="15362" max="15362" width="22.109375" customWidth="1"/>
    <col min="15363" max="15367" width="12.21875" customWidth="1"/>
    <col min="15618" max="15618" width="22.109375" customWidth="1"/>
    <col min="15619" max="15623" width="12.21875" customWidth="1"/>
    <col min="15874" max="15874" width="22.109375" customWidth="1"/>
    <col min="15875" max="15879" width="12.21875" customWidth="1"/>
    <col min="16130" max="16130" width="22.109375" customWidth="1"/>
    <col min="16131" max="16135" width="12.21875" customWidth="1"/>
  </cols>
  <sheetData>
    <row r="1" spans="1:5">
      <c r="A1" t="s">
        <v>986</v>
      </c>
      <c r="C1" t="s">
        <v>987</v>
      </c>
      <c r="D1" t="s">
        <v>2</v>
      </c>
      <c r="E1" t="s">
        <v>2</v>
      </c>
    </row>
    <row r="2" spans="1:5">
      <c r="A2" t="s">
        <v>988</v>
      </c>
      <c r="B2" s="49" t="s">
        <v>1119</v>
      </c>
      <c r="C2" t="s">
        <v>989</v>
      </c>
      <c r="D2" t="s">
        <v>2</v>
      </c>
      <c r="E2" t="s">
        <v>2</v>
      </c>
    </row>
    <row r="3" spans="1:5">
      <c r="A3" t="s">
        <v>7</v>
      </c>
      <c r="B3" s="64">
        <f>총괄표!I29</f>
        <v>0</v>
      </c>
      <c r="C3" s="64"/>
      <c r="D3" s="64">
        <v>0</v>
      </c>
      <c r="E3" s="64">
        <v>0</v>
      </c>
    </row>
    <row r="4" spans="1:5">
      <c r="A4" t="s">
        <v>990</v>
      </c>
      <c r="B4" s="64">
        <f>총괄표!L29</f>
        <v>0</v>
      </c>
      <c r="C4" s="64"/>
      <c r="D4" s="64">
        <v>0</v>
      </c>
      <c r="E4" s="64">
        <v>0</v>
      </c>
    </row>
    <row r="5" spans="1:5">
      <c r="A5" t="s">
        <v>991</v>
      </c>
      <c r="B5" s="64">
        <f>총괄표!N29</f>
        <v>0</v>
      </c>
      <c r="C5" s="64"/>
      <c r="D5" s="64"/>
      <c r="E5" s="64"/>
    </row>
    <row r="6" spans="1:5">
      <c r="A6" t="s">
        <v>992</v>
      </c>
    </row>
    <row r="7" spans="1:5">
      <c r="A7" t="s">
        <v>993</v>
      </c>
      <c r="B7" s="65">
        <v>2023.03</v>
      </c>
    </row>
    <row r="8" spans="1:5">
      <c r="A8" t="s">
        <v>994</v>
      </c>
      <c r="B8" s="66" t="s">
        <v>995</v>
      </c>
    </row>
    <row r="9" spans="1:5">
      <c r="A9" t="s">
        <v>996</v>
      </c>
      <c r="B9" s="67" t="s">
        <v>995</v>
      </c>
    </row>
    <row r="10" spans="1:5">
      <c r="A10" t="s">
        <v>997</v>
      </c>
      <c r="B10" t="s">
        <v>995</v>
      </c>
    </row>
    <row r="11" spans="1:5">
      <c r="A11" t="s">
        <v>998</v>
      </c>
      <c r="B11" t="s">
        <v>995</v>
      </c>
    </row>
    <row r="12" spans="1:5">
      <c r="A12" t="s">
        <v>999</v>
      </c>
      <c r="B12" t="s">
        <v>995</v>
      </c>
    </row>
    <row r="13" spans="1:5">
      <c r="A13" t="s">
        <v>1000</v>
      </c>
      <c r="B13" t="s">
        <v>995</v>
      </c>
    </row>
    <row r="114" ht="15.75" customHeight="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sheetData>
  <phoneticPr fontId="5"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M191"/>
  <sheetViews>
    <sheetView topLeftCell="C1" workbookViewId="0">
      <pane ySplit="3" topLeftCell="A4" activePane="bottomLeft" state="frozen"/>
      <selection activeCell="C1" sqref="C1"/>
      <selection pane="bottomLeft" activeCell="D4" sqref="D4"/>
    </sheetView>
  </sheetViews>
  <sheetFormatPr defaultRowHeight="21.6" customHeight="1"/>
  <cols>
    <col min="1" max="1" width="6.6640625" style="29" hidden="1" customWidth="1"/>
    <col min="2" max="2" width="8.5546875" style="15" hidden="1" customWidth="1"/>
    <col min="3" max="3" width="16.77734375" style="14" customWidth="1"/>
    <col min="4" max="4" width="24.33203125" style="14" customWidth="1"/>
    <col min="5" max="5" width="25.33203125" style="14" customWidth="1"/>
    <col min="6" max="6" width="4.77734375" style="25" customWidth="1"/>
    <col min="7" max="7" width="11.21875" style="16" customWidth="1"/>
    <col min="8" max="8" width="13.88671875" style="33" customWidth="1"/>
    <col min="9" max="9" width="11.6640625" style="33" customWidth="1"/>
    <col min="10" max="10" width="10" style="33" customWidth="1"/>
    <col min="11" max="11" width="7" style="33" customWidth="1"/>
    <col min="12" max="12" width="14.6640625" style="33" customWidth="1"/>
    <col min="13" max="13" width="12.33203125" style="12" customWidth="1"/>
    <col min="14" max="16384" width="8.88671875" style="12"/>
  </cols>
  <sheetData>
    <row r="1" spans="1:13" ht="21.6" customHeight="1">
      <c r="B1" s="15" t="s">
        <v>758</v>
      </c>
      <c r="C1" s="287" t="s">
        <v>599</v>
      </c>
      <c r="D1" s="287"/>
      <c r="E1" s="287"/>
      <c r="F1" s="287"/>
      <c r="G1" s="287"/>
      <c r="H1" s="287"/>
      <c r="K1" s="286"/>
      <c r="L1" s="286"/>
    </row>
    <row r="2" spans="1:13" s="9" customFormat="1" ht="21.6" customHeight="1">
      <c r="A2" s="19" t="s">
        <v>58</v>
      </c>
      <c r="B2" s="50" t="s">
        <v>61</v>
      </c>
      <c r="C2" s="273" t="s">
        <v>18</v>
      </c>
      <c r="D2" s="273" t="s">
        <v>64</v>
      </c>
      <c r="E2" s="273" t="s">
        <v>65</v>
      </c>
      <c r="F2" s="275" t="s">
        <v>0</v>
      </c>
      <c r="G2" s="275" t="s">
        <v>1</v>
      </c>
      <c r="H2" s="269" t="s">
        <v>26</v>
      </c>
      <c r="I2" s="269" t="s">
        <v>27</v>
      </c>
      <c r="J2" s="269" t="s">
        <v>28</v>
      </c>
      <c r="K2" s="269" t="s">
        <v>29</v>
      </c>
      <c r="L2" s="269" t="s">
        <v>8</v>
      </c>
      <c r="M2" s="280" t="s">
        <v>62</v>
      </c>
    </row>
    <row r="3" spans="1:13" ht="21.6" customHeight="1">
      <c r="C3" s="288"/>
      <c r="D3" s="288"/>
      <c r="E3" s="288"/>
      <c r="F3" s="289"/>
      <c r="G3" s="285"/>
      <c r="H3" s="285"/>
      <c r="I3" s="285"/>
      <c r="J3" s="285"/>
      <c r="K3" s="285"/>
      <c r="L3" s="285"/>
      <c r="M3" s="285"/>
    </row>
    <row r="4" spans="1:13" ht="21.6" customHeight="1">
      <c r="B4" s="15" t="s">
        <v>600</v>
      </c>
      <c r="C4" s="13" t="s">
        <v>171</v>
      </c>
      <c r="D4" s="13" t="s">
        <v>172</v>
      </c>
      <c r="E4" s="13" t="s">
        <v>173</v>
      </c>
      <c r="F4" s="26" t="s">
        <v>174</v>
      </c>
      <c r="G4" s="24">
        <v>17</v>
      </c>
      <c r="H4" s="35">
        <f>ROUNDDOWN(단가조사!G4*옵션!$D$11, 0)</f>
        <v>2990</v>
      </c>
      <c r="I4" s="35"/>
      <c r="J4" s="35"/>
      <c r="K4" s="35"/>
      <c r="L4" s="35">
        <f t="shared" ref="L4:L35" si="0">SUM(H4,I4,J4)</f>
        <v>2990</v>
      </c>
      <c r="M4" s="57"/>
    </row>
    <row r="5" spans="1:13" ht="21.6" customHeight="1">
      <c r="B5" s="15" t="s">
        <v>601</v>
      </c>
      <c r="C5" s="13" t="s">
        <v>178</v>
      </c>
      <c r="D5" s="13" t="s">
        <v>172</v>
      </c>
      <c r="E5" s="13" t="s">
        <v>179</v>
      </c>
      <c r="F5" s="26" t="s">
        <v>174</v>
      </c>
      <c r="G5" s="24">
        <v>76</v>
      </c>
      <c r="H5" s="35">
        <f>ROUNDDOWN(단가조사!G5*옵션!$D$11, 0)</f>
        <v>5036</v>
      </c>
      <c r="I5" s="35"/>
      <c r="J5" s="35"/>
      <c r="K5" s="35"/>
      <c r="L5" s="35">
        <f t="shared" si="0"/>
        <v>5036</v>
      </c>
      <c r="M5" s="57"/>
    </row>
    <row r="6" spans="1:13" ht="21.6" customHeight="1">
      <c r="B6" s="15" t="s">
        <v>602</v>
      </c>
      <c r="C6" s="13" t="s">
        <v>180</v>
      </c>
      <c r="D6" s="13" t="s">
        <v>172</v>
      </c>
      <c r="E6" s="13" t="s">
        <v>181</v>
      </c>
      <c r="F6" s="26" t="s">
        <v>174</v>
      </c>
      <c r="G6" s="24">
        <v>38</v>
      </c>
      <c r="H6" s="35">
        <f>ROUNDDOWN(단가조사!G6*옵션!$D$11, 0)</f>
        <v>6441</v>
      </c>
      <c r="I6" s="35"/>
      <c r="J6" s="35"/>
      <c r="K6" s="35"/>
      <c r="L6" s="35">
        <f t="shared" si="0"/>
        <v>6441</v>
      </c>
      <c r="M6" s="57"/>
    </row>
    <row r="7" spans="1:13" ht="21.6" customHeight="1">
      <c r="B7" s="15" t="s">
        <v>603</v>
      </c>
      <c r="C7" s="13" t="s">
        <v>182</v>
      </c>
      <c r="D7" s="13" t="s">
        <v>172</v>
      </c>
      <c r="E7" s="13" t="s">
        <v>183</v>
      </c>
      <c r="F7" s="26" t="s">
        <v>174</v>
      </c>
      <c r="G7" s="24">
        <v>62</v>
      </c>
      <c r="H7" s="35">
        <f>ROUNDDOWN(단가조사!G7*옵션!$D$11, 0)</f>
        <v>7404</v>
      </c>
      <c r="I7" s="35"/>
      <c r="J7" s="35"/>
      <c r="K7" s="35"/>
      <c r="L7" s="35">
        <f t="shared" si="0"/>
        <v>7404</v>
      </c>
      <c r="M7" s="57"/>
    </row>
    <row r="8" spans="1:13" ht="21.6" customHeight="1">
      <c r="B8" s="15" t="s">
        <v>604</v>
      </c>
      <c r="C8" s="13" t="s">
        <v>184</v>
      </c>
      <c r="D8" s="13" t="s">
        <v>172</v>
      </c>
      <c r="E8" s="13" t="s">
        <v>185</v>
      </c>
      <c r="F8" s="26" t="s">
        <v>174</v>
      </c>
      <c r="G8" s="24">
        <v>7</v>
      </c>
      <c r="H8" s="35">
        <f>ROUNDDOWN(단가조사!G8*옵션!$D$11, 0)</f>
        <v>10401</v>
      </c>
      <c r="I8" s="35"/>
      <c r="J8" s="35"/>
      <c r="K8" s="35"/>
      <c r="L8" s="35">
        <f t="shared" si="0"/>
        <v>10401</v>
      </c>
      <c r="M8" s="57"/>
    </row>
    <row r="9" spans="1:13" ht="21.6" customHeight="1">
      <c r="B9" s="15" t="s">
        <v>605</v>
      </c>
      <c r="C9" s="13" t="s">
        <v>186</v>
      </c>
      <c r="D9" s="13" t="s">
        <v>172</v>
      </c>
      <c r="E9" s="13" t="s">
        <v>187</v>
      </c>
      <c r="F9" s="26" t="s">
        <v>174</v>
      </c>
      <c r="G9" s="24">
        <v>8</v>
      </c>
      <c r="H9" s="35">
        <f>ROUNDDOWN(단가조사!G9*옵션!$D$11, 0)</f>
        <v>15247</v>
      </c>
      <c r="I9" s="35"/>
      <c r="J9" s="35"/>
      <c r="K9" s="35"/>
      <c r="L9" s="35">
        <f t="shared" si="0"/>
        <v>15247</v>
      </c>
      <c r="M9" s="57"/>
    </row>
    <row r="10" spans="1:13" ht="21.6" customHeight="1">
      <c r="B10" s="15" t="s">
        <v>606</v>
      </c>
      <c r="C10" s="13" t="s">
        <v>188</v>
      </c>
      <c r="D10" s="13" t="s">
        <v>189</v>
      </c>
      <c r="E10" s="13" t="s">
        <v>190</v>
      </c>
      <c r="F10" s="26" t="s">
        <v>174</v>
      </c>
      <c r="G10" s="24">
        <v>11</v>
      </c>
      <c r="H10" s="35">
        <f>ROUNDDOWN(단가조사!G10*옵션!$D$11, 0)</f>
        <v>332</v>
      </c>
      <c r="I10" s="35"/>
      <c r="J10" s="35"/>
      <c r="K10" s="35"/>
      <c r="L10" s="35">
        <f t="shared" si="0"/>
        <v>332</v>
      </c>
      <c r="M10" s="57"/>
    </row>
    <row r="11" spans="1:13" ht="21.6" customHeight="1">
      <c r="B11" s="15" t="s">
        <v>607</v>
      </c>
      <c r="C11" s="13" t="s">
        <v>194</v>
      </c>
      <c r="D11" s="13" t="s">
        <v>195</v>
      </c>
      <c r="E11" s="13" t="s">
        <v>196</v>
      </c>
      <c r="F11" s="26" t="s">
        <v>174</v>
      </c>
      <c r="G11" s="24">
        <v>2970</v>
      </c>
      <c r="H11" s="35">
        <f>ROUNDDOWN(단가조사!G11*옵션!$D$11, 0)</f>
        <v>170</v>
      </c>
      <c r="I11" s="35"/>
      <c r="J11" s="35"/>
      <c r="K11" s="35"/>
      <c r="L11" s="35">
        <f t="shared" si="0"/>
        <v>170</v>
      </c>
      <c r="M11" s="57"/>
    </row>
    <row r="12" spans="1:13" ht="21.6" customHeight="1">
      <c r="B12" s="15" t="s">
        <v>608</v>
      </c>
      <c r="C12" s="13" t="s">
        <v>199</v>
      </c>
      <c r="D12" s="13" t="s">
        <v>195</v>
      </c>
      <c r="E12" s="13" t="s">
        <v>200</v>
      </c>
      <c r="F12" s="26" t="s">
        <v>174</v>
      </c>
      <c r="G12" s="24">
        <v>160</v>
      </c>
      <c r="H12" s="35">
        <f>ROUNDDOWN(단가조사!G12*옵션!$D$11, 0)</f>
        <v>250</v>
      </c>
      <c r="I12" s="35"/>
      <c r="J12" s="35"/>
      <c r="K12" s="35"/>
      <c r="L12" s="35">
        <f t="shared" si="0"/>
        <v>250</v>
      </c>
      <c r="M12" s="57"/>
    </row>
    <row r="13" spans="1:13" ht="21.6" customHeight="1">
      <c r="B13" s="15" t="s">
        <v>609</v>
      </c>
      <c r="C13" s="13" t="s">
        <v>201</v>
      </c>
      <c r="D13" s="13" t="s">
        <v>202</v>
      </c>
      <c r="E13" s="13" t="s">
        <v>203</v>
      </c>
      <c r="F13" s="26" t="s">
        <v>174</v>
      </c>
      <c r="G13" s="24">
        <v>52</v>
      </c>
      <c r="H13" s="35">
        <f>ROUNDDOWN(단가조사!G13*옵션!$D$11, 0)</f>
        <v>3040</v>
      </c>
      <c r="I13" s="35"/>
      <c r="J13" s="35"/>
      <c r="K13" s="35"/>
      <c r="L13" s="35">
        <f t="shared" si="0"/>
        <v>3040</v>
      </c>
      <c r="M13" s="57"/>
    </row>
    <row r="14" spans="1:13" ht="21.6" customHeight="1">
      <c r="B14" s="15" t="s">
        <v>610</v>
      </c>
      <c r="C14" s="13" t="s">
        <v>205</v>
      </c>
      <c r="D14" s="13" t="s">
        <v>206</v>
      </c>
      <c r="E14" s="13" t="s">
        <v>207</v>
      </c>
      <c r="F14" s="26" t="s">
        <v>174</v>
      </c>
      <c r="G14" s="24">
        <v>506</v>
      </c>
      <c r="H14" s="35">
        <f>ROUNDDOWN(단가조사!G14*옵션!$D$11, 0)</f>
        <v>400</v>
      </c>
      <c r="I14" s="35"/>
      <c r="J14" s="35"/>
      <c r="K14" s="35"/>
      <c r="L14" s="35">
        <f t="shared" si="0"/>
        <v>400</v>
      </c>
      <c r="M14" s="57"/>
    </row>
    <row r="15" spans="1:13" ht="21.6" customHeight="1">
      <c r="B15" s="15" t="s">
        <v>611</v>
      </c>
      <c r="C15" s="13" t="s">
        <v>208</v>
      </c>
      <c r="D15" s="13" t="s">
        <v>206</v>
      </c>
      <c r="E15" s="13" t="s">
        <v>209</v>
      </c>
      <c r="F15" s="26" t="s">
        <v>174</v>
      </c>
      <c r="G15" s="24">
        <v>1</v>
      </c>
      <c r="H15" s="35">
        <f>ROUNDDOWN(단가조사!G15*옵션!$D$11, 0)</f>
        <v>500</v>
      </c>
      <c r="I15" s="35"/>
      <c r="J15" s="35"/>
      <c r="K15" s="35"/>
      <c r="L15" s="35">
        <f t="shared" si="0"/>
        <v>500</v>
      </c>
      <c r="M15" s="57"/>
    </row>
    <row r="16" spans="1:13" ht="21.6" customHeight="1">
      <c r="B16" s="15" t="s">
        <v>612</v>
      </c>
      <c r="C16" s="13" t="s">
        <v>210</v>
      </c>
      <c r="D16" s="13" t="s">
        <v>206</v>
      </c>
      <c r="E16" s="13" t="s">
        <v>211</v>
      </c>
      <c r="F16" s="26" t="s">
        <v>174</v>
      </c>
      <c r="G16" s="24">
        <v>8</v>
      </c>
      <c r="H16" s="35">
        <f>ROUNDDOWN(단가조사!G16*옵션!$D$11, 0)</f>
        <v>950</v>
      </c>
      <c r="I16" s="35"/>
      <c r="J16" s="35"/>
      <c r="K16" s="35"/>
      <c r="L16" s="35">
        <f t="shared" si="0"/>
        <v>950</v>
      </c>
      <c r="M16" s="57"/>
    </row>
    <row r="17" spans="2:13" ht="21.6" customHeight="1">
      <c r="B17" s="15" t="s">
        <v>613</v>
      </c>
      <c r="C17" s="13" t="s">
        <v>212</v>
      </c>
      <c r="D17" s="13" t="s">
        <v>206</v>
      </c>
      <c r="E17" s="13" t="s">
        <v>213</v>
      </c>
      <c r="F17" s="26" t="s">
        <v>174</v>
      </c>
      <c r="G17" s="24">
        <v>65</v>
      </c>
      <c r="H17" s="35">
        <f>ROUNDDOWN(단가조사!G17*옵션!$D$11, 0)</f>
        <v>1600</v>
      </c>
      <c r="I17" s="35"/>
      <c r="J17" s="35"/>
      <c r="K17" s="35"/>
      <c r="L17" s="35">
        <f t="shared" si="0"/>
        <v>1600</v>
      </c>
      <c r="M17" s="57"/>
    </row>
    <row r="18" spans="2:13" ht="21.6" customHeight="1">
      <c r="B18" s="15" t="s">
        <v>614</v>
      </c>
      <c r="C18" s="13" t="s">
        <v>214</v>
      </c>
      <c r="D18" s="13" t="s">
        <v>206</v>
      </c>
      <c r="E18" s="13" t="s">
        <v>215</v>
      </c>
      <c r="F18" s="26" t="s">
        <v>174</v>
      </c>
      <c r="G18" s="24">
        <v>157</v>
      </c>
      <c r="H18" s="35">
        <f>ROUNDDOWN(단가조사!G18*옵션!$D$11, 0)</f>
        <v>1900</v>
      </c>
      <c r="I18" s="35"/>
      <c r="J18" s="35"/>
      <c r="K18" s="35"/>
      <c r="L18" s="35">
        <f t="shared" si="0"/>
        <v>1900</v>
      </c>
      <c r="M18" s="57"/>
    </row>
    <row r="19" spans="2:13" ht="21.6" customHeight="1">
      <c r="B19" s="15" t="s">
        <v>615</v>
      </c>
      <c r="C19" s="13" t="s">
        <v>216</v>
      </c>
      <c r="D19" s="13" t="s">
        <v>206</v>
      </c>
      <c r="E19" s="13" t="s">
        <v>217</v>
      </c>
      <c r="F19" s="26" t="s">
        <v>174</v>
      </c>
      <c r="G19" s="24">
        <v>1</v>
      </c>
      <c r="H19" s="35">
        <f>ROUNDDOWN(단가조사!G19*옵션!$D$11, 0)</f>
        <v>6100</v>
      </c>
      <c r="I19" s="35"/>
      <c r="J19" s="35"/>
      <c r="K19" s="35"/>
      <c r="L19" s="35">
        <f t="shared" si="0"/>
        <v>6100</v>
      </c>
      <c r="M19" s="57"/>
    </row>
    <row r="20" spans="2:13" ht="21.6" customHeight="1">
      <c r="B20" s="15" t="s">
        <v>616</v>
      </c>
      <c r="C20" s="13" t="s">
        <v>218</v>
      </c>
      <c r="D20" s="13" t="s">
        <v>206</v>
      </c>
      <c r="E20" s="13" t="s">
        <v>219</v>
      </c>
      <c r="F20" s="26" t="s">
        <v>220</v>
      </c>
      <c r="G20" s="24">
        <v>626</v>
      </c>
      <c r="H20" s="35">
        <f>ROUNDDOWN(단가조사!G20*옵션!$D$11, 0)</f>
        <v>340</v>
      </c>
      <c r="I20" s="35"/>
      <c r="J20" s="35"/>
      <c r="K20" s="35"/>
      <c r="L20" s="35">
        <f t="shared" si="0"/>
        <v>340</v>
      </c>
      <c r="M20" s="57"/>
    </row>
    <row r="21" spans="2:13" ht="21.6" customHeight="1">
      <c r="B21" s="15" t="s">
        <v>617</v>
      </c>
      <c r="C21" s="13" t="s">
        <v>222</v>
      </c>
      <c r="D21" s="13" t="s">
        <v>206</v>
      </c>
      <c r="E21" s="13" t="s">
        <v>223</v>
      </c>
      <c r="F21" s="26" t="s">
        <v>220</v>
      </c>
      <c r="G21" s="24">
        <v>1</v>
      </c>
      <c r="H21" s="35">
        <f>ROUNDDOWN(단가조사!G21*옵션!$D$11, 0)</f>
        <v>700</v>
      </c>
      <c r="I21" s="35"/>
      <c r="J21" s="35"/>
      <c r="K21" s="35"/>
      <c r="L21" s="35">
        <f t="shared" si="0"/>
        <v>700</v>
      </c>
      <c r="M21" s="57"/>
    </row>
    <row r="22" spans="2:13" ht="21.6" customHeight="1">
      <c r="B22" s="15" t="s">
        <v>618</v>
      </c>
      <c r="C22" s="13" t="s">
        <v>224</v>
      </c>
      <c r="D22" s="13" t="s">
        <v>206</v>
      </c>
      <c r="E22" s="13" t="s">
        <v>225</v>
      </c>
      <c r="F22" s="26" t="s">
        <v>220</v>
      </c>
      <c r="G22" s="24">
        <v>7</v>
      </c>
      <c r="H22" s="35">
        <f>ROUNDDOWN(단가조사!G22*옵션!$D$11, 0)</f>
        <v>1300</v>
      </c>
      <c r="I22" s="35"/>
      <c r="J22" s="35"/>
      <c r="K22" s="35"/>
      <c r="L22" s="35">
        <f t="shared" si="0"/>
        <v>1300</v>
      </c>
      <c r="M22" s="57"/>
    </row>
    <row r="23" spans="2:13" ht="21.6" customHeight="1">
      <c r="B23" s="15" t="s">
        <v>619</v>
      </c>
      <c r="C23" s="13" t="s">
        <v>226</v>
      </c>
      <c r="D23" s="13" t="s">
        <v>206</v>
      </c>
      <c r="E23" s="13" t="s">
        <v>227</v>
      </c>
      <c r="F23" s="26" t="s">
        <v>220</v>
      </c>
      <c r="G23" s="24">
        <v>1</v>
      </c>
      <c r="H23" s="35">
        <f>ROUNDDOWN(단가조사!G23*옵션!$D$11, 0)</f>
        <v>1900</v>
      </c>
      <c r="I23" s="35"/>
      <c r="J23" s="35"/>
      <c r="K23" s="35"/>
      <c r="L23" s="35">
        <f t="shared" si="0"/>
        <v>1900</v>
      </c>
      <c r="M23" s="57"/>
    </row>
    <row r="24" spans="2:13" ht="21.6" customHeight="1">
      <c r="B24" s="15" t="s">
        <v>620</v>
      </c>
      <c r="C24" s="13" t="s">
        <v>228</v>
      </c>
      <c r="D24" s="13" t="s">
        <v>206</v>
      </c>
      <c r="E24" s="13" t="s">
        <v>229</v>
      </c>
      <c r="F24" s="26" t="s">
        <v>220</v>
      </c>
      <c r="G24" s="24">
        <v>1</v>
      </c>
      <c r="H24" s="35">
        <f>ROUNDDOWN(단가조사!G24*옵션!$D$11, 0)</f>
        <v>13600</v>
      </c>
      <c r="I24" s="35"/>
      <c r="J24" s="35"/>
      <c r="K24" s="35"/>
      <c r="L24" s="35">
        <f t="shared" si="0"/>
        <v>13600</v>
      </c>
      <c r="M24" s="57"/>
    </row>
    <row r="25" spans="2:13" ht="21.6" customHeight="1">
      <c r="B25" s="15" t="s">
        <v>621</v>
      </c>
      <c r="C25" s="13" t="s">
        <v>230</v>
      </c>
      <c r="D25" s="13" t="s">
        <v>231</v>
      </c>
      <c r="E25" s="13" t="s">
        <v>232</v>
      </c>
      <c r="F25" s="26" t="s">
        <v>220</v>
      </c>
      <c r="G25" s="24">
        <v>2</v>
      </c>
      <c r="H25" s="35">
        <f>ROUNDDOWN(단가조사!G25*옵션!$D$11, 0)</f>
        <v>27000</v>
      </c>
      <c r="I25" s="35"/>
      <c r="J25" s="35"/>
      <c r="K25" s="35"/>
      <c r="L25" s="35">
        <f t="shared" si="0"/>
        <v>27000</v>
      </c>
      <c r="M25" s="57"/>
    </row>
    <row r="26" spans="2:13" ht="21.6" customHeight="1">
      <c r="B26" s="15" t="s">
        <v>622</v>
      </c>
      <c r="C26" s="13" t="s">
        <v>233</v>
      </c>
      <c r="D26" s="13" t="s">
        <v>234</v>
      </c>
      <c r="E26" s="13"/>
      <c r="F26" s="26" t="s">
        <v>220</v>
      </c>
      <c r="G26" s="24">
        <v>2</v>
      </c>
      <c r="H26" s="35">
        <f>ROUNDDOWN(단가조사!G26*옵션!$D$11, 0)</f>
        <v>3030</v>
      </c>
      <c r="I26" s="35"/>
      <c r="J26" s="35"/>
      <c r="K26" s="35"/>
      <c r="L26" s="35">
        <f t="shared" si="0"/>
        <v>3030</v>
      </c>
      <c r="M26" s="57"/>
    </row>
    <row r="27" spans="2:13" ht="21.6" customHeight="1">
      <c r="B27" s="15" t="s">
        <v>623</v>
      </c>
      <c r="C27" s="13" t="s">
        <v>235</v>
      </c>
      <c r="D27" s="13" t="s">
        <v>236</v>
      </c>
      <c r="E27" s="13" t="s">
        <v>237</v>
      </c>
      <c r="F27" s="26" t="s">
        <v>238</v>
      </c>
      <c r="G27" s="24">
        <v>2</v>
      </c>
      <c r="H27" s="35">
        <f>ROUNDDOWN(단가조사!G27*옵션!$D$11, 0)</f>
        <v>39600</v>
      </c>
      <c r="I27" s="35"/>
      <c r="J27" s="35"/>
      <c r="K27" s="35"/>
      <c r="L27" s="35">
        <f t="shared" si="0"/>
        <v>39600</v>
      </c>
      <c r="M27" s="57"/>
    </row>
    <row r="28" spans="2:13" ht="21.6" customHeight="1">
      <c r="B28" s="15" t="s">
        <v>624</v>
      </c>
      <c r="C28" s="13" t="s">
        <v>239</v>
      </c>
      <c r="D28" s="13" t="s">
        <v>240</v>
      </c>
      <c r="E28" s="13" t="s">
        <v>241</v>
      </c>
      <c r="F28" s="26" t="s">
        <v>220</v>
      </c>
      <c r="G28" s="24">
        <v>9</v>
      </c>
      <c r="H28" s="35">
        <f>ROUNDDOWN(단가조사!G28*옵션!$D$11, 0)</f>
        <v>3286</v>
      </c>
      <c r="I28" s="35"/>
      <c r="J28" s="35"/>
      <c r="K28" s="35"/>
      <c r="L28" s="35">
        <f t="shared" si="0"/>
        <v>3286</v>
      </c>
      <c r="M28" s="57"/>
    </row>
    <row r="29" spans="2:13" ht="21.6" customHeight="1">
      <c r="B29" s="15" t="s">
        <v>625</v>
      </c>
      <c r="C29" s="13" t="s">
        <v>243</v>
      </c>
      <c r="D29" s="13" t="s">
        <v>240</v>
      </c>
      <c r="E29" s="13" t="s">
        <v>244</v>
      </c>
      <c r="F29" s="26" t="s">
        <v>220</v>
      </c>
      <c r="G29" s="24">
        <v>6</v>
      </c>
      <c r="H29" s="35">
        <f>ROUNDDOWN(단가조사!G29*옵션!$D$11, 0)</f>
        <v>4625</v>
      </c>
      <c r="I29" s="35"/>
      <c r="J29" s="35"/>
      <c r="K29" s="35"/>
      <c r="L29" s="35">
        <f t="shared" si="0"/>
        <v>4625</v>
      </c>
      <c r="M29" s="57"/>
    </row>
    <row r="30" spans="2:13" ht="21.6" customHeight="1">
      <c r="B30" s="15" t="s">
        <v>626</v>
      </c>
      <c r="C30" s="13" t="s">
        <v>245</v>
      </c>
      <c r="D30" s="13" t="s">
        <v>240</v>
      </c>
      <c r="E30" s="13" t="s">
        <v>246</v>
      </c>
      <c r="F30" s="26" t="s">
        <v>220</v>
      </c>
      <c r="G30" s="24">
        <v>8</v>
      </c>
      <c r="H30" s="35">
        <f>ROUNDDOWN(단가조사!G30*옵션!$D$11, 0)</f>
        <v>5655</v>
      </c>
      <c r="I30" s="35"/>
      <c r="J30" s="35"/>
      <c r="K30" s="35"/>
      <c r="L30" s="35">
        <f t="shared" si="0"/>
        <v>5655</v>
      </c>
      <c r="M30" s="57"/>
    </row>
    <row r="31" spans="2:13" ht="21.6" customHeight="1">
      <c r="B31" s="15" t="s">
        <v>627</v>
      </c>
      <c r="C31" s="13" t="s">
        <v>247</v>
      </c>
      <c r="D31" s="13" t="s">
        <v>240</v>
      </c>
      <c r="E31" s="13" t="s">
        <v>248</v>
      </c>
      <c r="F31" s="26" t="s">
        <v>220</v>
      </c>
      <c r="G31" s="24">
        <v>5</v>
      </c>
      <c r="H31" s="35">
        <f>ROUNDDOWN(단가조사!G31*옵션!$D$11, 0)</f>
        <v>8848</v>
      </c>
      <c r="I31" s="35"/>
      <c r="J31" s="35"/>
      <c r="K31" s="35"/>
      <c r="L31" s="35">
        <f t="shared" si="0"/>
        <v>8848</v>
      </c>
      <c r="M31" s="57"/>
    </row>
    <row r="32" spans="2:13" ht="21.6" customHeight="1">
      <c r="B32" s="15" t="s">
        <v>628</v>
      </c>
      <c r="C32" s="13" t="s">
        <v>249</v>
      </c>
      <c r="D32" s="13" t="s">
        <v>240</v>
      </c>
      <c r="E32" s="13" t="s">
        <v>250</v>
      </c>
      <c r="F32" s="26" t="s">
        <v>220</v>
      </c>
      <c r="G32" s="24">
        <v>2</v>
      </c>
      <c r="H32" s="35">
        <f>ROUNDDOWN(단가조사!G32*옵션!$D$11, 0)</f>
        <v>19869</v>
      </c>
      <c r="I32" s="35"/>
      <c r="J32" s="35"/>
      <c r="K32" s="35"/>
      <c r="L32" s="35">
        <f t="shared" si="0"/>
        <v>19869</v>
      </c>
      <c r="M32" s="57"/>
    </row>
    <row r="33" spans="2:13" ht="21.6" customHeight="1">
      <c r="B33" s="15" t="s">
        <v>629</v>
      </c>
      <c r="C33" s="13" t="s">
        <v>251</v>
      </c>
      <c r="D33" s="13" t="s">
        <v>252</v>
      </c>
      <c r="E33" s="13" t="s">
        <v>253</v>
      </c>
      <c r="F33" s="26" t="s">
        <v>220</v>
      </c>
      <c r="G33" s="24">
        <v>318</v>
      </c>
      <c r="H33" s="35">
        <f>ROUNDDOWN(단가조사!G33*옵션!$D$11, 0)</f>
        <v>704</v>
      </c>
      <c r="I33" s="35"/>
      <c r="J33" s="35"/>
      <c r="K33" s="35"/>
      <c r="L33" s="35">
        <f t="shared" si="0"/>
        <v>704</v>
      </c>
      <c r="M33" s="57"/>
    </row>
    <row r="34" spans="2:13" ht="21.6" customHeight="1">
      <c r="B34" s="15" t="s">
        <v>630</v>
      </c>
      <c r="C34" s="13" t="s">
        <v>257</v>
      </c>
      <c r="D34" s="13" t="s">
        <v>252</v>
      </c>
      <c r="E34" s="13" t="s">
        <v>258</v>
      </c>
      <c r="F34" s="26" t="s">
        <v>220</v>
      </c>
      <c r="G34" s="24">
        <v>55</v>
      </c>
      <c r="H34" s="35">
        <f>ROUNDDOWN(단가조사!G34*옵션!$D$11, 0)</f>
        <v>811</v>
      </c>
      <c r="I34" s="35"/>
      <c r="J34" s="35"/>
      <c r="K34" s="35"/>
      <c r="L34" s="35">
        <f t="shared" si="0"/>
        <v>811</v>
      </c>
      <c r="M34" s="57"/>
    </row>
    <row r="35" spans="2:13" ht="21.6" customHeight="1">
      <c r="B35" s="15" t="s">
        <v>631</v>
      </c>
      <c r="C35" s="13" t="s">
        <v>259</v>
      </c>
      <c r="D35" s="13" t="s">
        <v>260</v>
      </c>
      <c r="E35" s="13" t="s">
        <v>261</v>
      </c>
      <c r="F35" s="26" t="s">
        <v>220</v>
      </c>
      <c r="G35" s="24">
        <v>115</v>
      </c>
      <c r="H35" s="35">
        <f>ROUNDDOWN(단가조사!G35*옵션!$D$11, 0)</f>
        <v>583</v>
      </c>
      <c r="I35" s="35"/>
      <c r="J35" s="35"/>
      <c r="K35" s="35"/>
      <c r="L35" s="35">
        <f t="shared" si="0"/>
        <v>583</v>
      </c>
      <c r="M35" s="57"/>
    </row>
    <row r="36" spans="2:13" ht="21.6" customHeight="1">
      <c r="B36" s="15" t="s">
        <v>632</v>
      </c>
      <c r="C36" s="13" t="s">
        <v>262</v>
      </c>
      <c r="D36" s="13" t="s">
        <v>260</v>
      </c>
      <c r="E36" s="13" t="s">
        <v>263</v>
      </c>
      <c r="F36" s="26" t="s">
        <v>220</v>
      </c>
      <c r="G36" s="24">
        <v>76</v>
      </c>
      <c r="H36" s="35">
        <f>ROUNDDOWN(단가조사!G36*옵션!$D$11, 0)</f>
        <v>605</v>
      </c>
      <c r="I36" s="35"/>
      <c r="J36" s="35"/>
      <c r="K36" s="35"/>
      <c r="L36" s="35">
        <f t="shared" ref="L36:L67" si="1">SUM(H36,I36,J36)</f>
        <v>605</v>
      </c>
      <c r="M36" s="57"/>
    </row>
    <row r="37" spans="2:13" ht="21.6" customHeight="1">
      <c r="B37" s="15" t="s">
        <v>633</v>
      </c>
      <c r="C37" s="13" t="s">
        <v>264</v>
      </c>
      <c r="D37" s="13" t="s">
        <v>265</v>
      </c>
      <c r="E37" s="13" t="s">
        <v>266</v>
      </c>
      <c r="F37" s="26" t="s">
        <v>220</v>
      </c>
      <c r="G37" s="24">
        <v>300</v>
      </c>
      <c r="H37" s="35">
        <f>ROUNDDOWN(단가조사!G37*옵션!$D$11, 0)</f>
        <v>286</v>
      </c>
      <c r="I37" s="35"/>
      <c r="J37" s="35"/>
      <c r="K37" s="35"/>
      <c r="L37" s="35">
        <f t="shared" si="1"/>
        <v>286</v>
      </c>
      <c r="M37" s="57"/>
    </row>
    <row r="38" spans="2:13" ht="21.6" customHeight="1">
      <c r="B38" s="15" t="s">
        <v>634</v>
      </c>
      <c r="C38" s="13" t="s">
        <v>267</v>
      </c>
      <c r="D38" s="13" t="s">
        <v>265</v>
      </c>
      <c r="E38" s="13" t="s">
        <v>268</v>
      </c>
      <c r="F38" s="26" t="s">
        <v>220</v>
      </c>
      <c r="G38" s="24">
        <v>36</v>
      </c>
      <c r="H38" s="35">
        <f>ROUNDDOWN(단가조사!G38*옵션!$D$11, 0)</f>
        <v>286</v>
      </c>
      <c r="I38" s="35"/>
      <c r="J38" s="35"/>
      <c r="K38" s="35"/>
      <c r="L38" s="35">
        <f t="shared" si="1"/>
        <v>286</v>
      </c>
      <c r="M38" s="57"/>
    </row>
    <row r="39" spans="2:13" ht="21.6" customHeight="1">
      <c r="B39" s="15" t="s">
        <v>635</v>
      </c>
      <c r="C39" s="13" t="s">
        <v>269</v>
      </c>
      <c r="D39" s="13" t="s">
        <v>265</v>
      </c>
      <c r="E39" s="13" t="s">
        <v>270</v>
      </c>
      <c r="F39" s="26" t="s">
        <v>220</v>
      </c>
      <c r="G39" s="24">
        <v>28</v>
      </c>
      <c r="H39" s="35">
        <f>ROUNDDOWN(단가조사!G39*옵션!$D$11, 0)</f>
        <v>286</v>
      </c>
      <c r="I39" s="35"/>
      <c r="J39" s="35"/>
      <c r="K39" s="35"/>
      <c r="L39" s="35">
        <f t="shared" si="1"/>
        <v>286</v>
      </c>
      <c r="M39" s="57"/>
    </row>
    <row r="40" spans="2:13" ht="21.6" customHeight="1">
      <c r="B40" s="15" t="s">
        <v>636</v>
      </c>
      <c r="C40" s="13" t="s">
        <v>271</v>
      </c>
      <c r="D40" s="13" t="s">
        <v>272</v>
      </c>
      <c r="E40" s="13" t="s">
        <v>273</v>
      </c>
      <c r="F40" s="26" t="s">
        <v>220</v>
      </c>
      <c r="G40" s="24">
        <v>20</v>
      </c>
      <c r="H40" s="35">
        <f>ROUNDDOWN(단가조사!G40*옵션!$D$11, 0)</f>
        <v>2937</v>
      </c>
      <c r="I40" s="35"/>
      <c r="J40" s="35"/>
      <c r="K40" s="35"/>
      <c r="L40" s="35">
        <f t="shared" si="1"/>
        <v>2937</v>
      </c>
      <c r="M40" s="57"/>
    </row>
    <row r="41" spans="2:13" ht="21.6" customHeight="1">
      <c r="B41" s="15" t="s">
        <v>637</v>
      </c>
      <c r="C41" s="13" t="s">
        <v>274</v>
      </c>
      <c r="D41" s="13" t="s">
        <v>275</v>
      </c>
      <c r="E41" s="13" t="s">
        <v>276</v>
      </c>
      <c r="F41" s="26" t="s">
        <v>220</v>
      </c>
      <c r="G41" s="24">
        <v>4</v>
      </c>
      <c r="H41" s="35">
        <f>ROUNDDOWN(단가조사!G41*옵션!$D$11, 0)</f>
        <v>3608</v>
      </c>
      <c r="I41" s="35"/>
      <c r="J41" s="35"/>
      <c r="K41" s="35"/>
      <c r="L41" s="35">
        <f t="shared" si="1"/>
        <v>3608</v>
      </c>
      <c r="M41" s="57"/>
    </row>
    <row r="42" spans="2:13" ht="21.6" customHeight="1">
      <c r="B42" s="15" t="s">
        <v>638</v>
      </c>
      <c r="C42" s="13" t="s">
        <v>277</v>
      </c>
      <c r="D42" s="13" t="s">
        <v>275</v>
      </c>
      <c r="E42" s="13" t="s">
        <v>278</v>
      </c>
      <c r="F42" s="26" t="s">
        <v>220</v>
      </c>
      <c r="G42" s="24">
        <v>1</v>
      </c>
      <c r="H42" s="35">
        <f>ROUNDDOWN(단가조사!G42*옵션!$D$11, 0)</f>
        <v>10725</v>
      </c>
      <c r="I42" s="35"/>
      <c r="J42" s="35"/>
      <c r="K42" s="35"/>
      <c r="L42" s="35">
        <f t="shared" si="1"/>
        <v>10725</v>
      </c>
      <c r="M42" s="57"/>
    </row>
    <row r="43" spans="2:13" ht="21.6" customHeight="1">
      <c r="B43" s="15" t="s">
        <v>639</v>
      </c>
      <c r="C43" s="13" t="s">
        <v>279</v>
      </c>
      <c r="D43" s="13" t="s">
        <v>275</v>
      </c>
      <c r="E43" s="13" t="s">
        <v>280</v>
      </c>
      <c r="F43" s="26" t="s">
        <v>220</v>
      </c>
      <c r="G43" s="24">
        <v>1</v>
      </c>
      <c r="H43" s="35">
        <f>ROUNDDOWN(단가조사!G43*옵션!$D$11, 0)</f>
        <v>19228</v>
      </c>
      <c r="I43" s="35"/>
      <c r="J43" s="35"/>
      <c r="K43" s="35"/>
      <c r="L43" s="35">
        <f t="shared" si="1"/>
        <v>19228</v>
      </c>
      <c r="M43" s="57"/>
    </row>
    <row r="44" spans="2:13" ht="21.6" customHeight="1">
      <c r="B44" s="15" t="s">
        <v>640</v>
      </c>
      <c r="C44" s="13" t="s">
        <v>281</v>
      </c>
      <c r="D44" s="13" t="s">
        <v>282</v>
      </c>
      <c r="E44" s="13" t="s">
        <v>283</v>
      </c>
      <c r="F44" s="26" t="s">
        <v>174</v>
      </c>
      <c r="G44" s="24">
        <v>76</v>
      </c>
      <c r="H44" s="35">
        <f>ROUNDDOWN(단가조사!G44*옵션!$D$11, 0)</f>
        <v>3150</v>
      </c>
      <c r="I44" s="35"/>
      <c r="J44" s="35"/>
      <c r="K44" s="35"/>
      <c r="L44" s="35">
        <f t="shared" si="1"/>
        <v>3150</v>
      </c>
      <c r="M44" s="57"/>
    </row>
    <row r="45" spans="2:13" ht="21.6" customHeight="1">
      <c r="B45" s="15" t="s">
        <v>641</v>
      </c>
      <c r="C45" s="13" t="s">
        <v>287</v>
      </c>
      <c r="D45" s="13" t="s">
        <v>282</v>
      </c>
      <c r="E45" s="13" t="s">
        <v>288</v>
      </c>
      <c r="F45" s="26" t="s">
        <v>174</v>
      </c>
      <c r="G45" s="24">
        <v>76</v>
      </c>
      <c r="H45" s="35">
        <f>ROUNDDOWN(단가조사!G45*옵션!$D$11, 0)</f>
        <v>1280</v>
      </c>
      <c r="I45" s="35"/>
      <c r="J45" s="35"/>
      <c r="K45" s="35"/>
      <c r="L45" s="35">
        <f t="shared" si="1"/>
        <v>1280</v>
      </c>
      <c r="M45" s="57"/>
    </row>
    <row r="46" spans="2:13" ht="21.6" customHeight="1">
      <c r="B46" s="15" t="s">
        <v>642</v>
      </c>
      <c r="C46" s="13" t="s">
        <v>289</v>
      </c>
      <c r="D46" s="13" t="s">
        <v>282</v>
      </c>
      <c r="E46" s="13" t="s">
        <v>290</v>
      </c>
      <c r="F46" s="26" t="s">
        <v>220</v>
      </c>
      <c r="G46" s="24">
        <v>24</v>
      </c>
      <c r="H46" s="35">
        <f>ROUNDDOWN(단가조사!G46*옵션!$D$11, 0)</f>
        <v>950</v>
      </c>
      <c r="I46" s="35"/>
      <c r="J46" s="35"/>
      <c r="K46" s="35"/>
      <c r="L46" s="35">
        <f t="shared" si="1"/>
        <v>950</v>
      </c>
      <c r="M46" s="57"/>
    </row>
    <row r="47" spans="2:13" ht="21.6" customHeight="1">
      <c r="B47" s="15" t="s">
        <v>643</v>
      </c>
      <c r="C47" s="13" t="s">
        <v>291</v>
      </c>
      <c r="D47" s="13" t="s">
        <v>282</v>
      </c>
      <c r="E47" s="13" t="s">
        <v>292</v>
      </c>
      <c r="F47" s="26" t="s">
        <v>220</v>
      </c>
      <c r="G47" s="24">
        <v>4</v>
      </c>
      <c r="H47" s="35">
        <f>ROUNDDOWN(단가조사!G47*옵션!$D$11, 0)</f>
        <v>680</v>
      </c>
      <c r="I47" s="35"/>
      <c r="J47" s="35"/>
      <c r="K47" s="35"/>
      <c r="L47" s="35">
        <f t="shared" si="1"/>
        <v>680</v>
      </c>
      <c r="M47" s="57"/>
    </row>
    <row r="48" spans="2:13" ht="21.6" customHeight="1">
      <c r="B48" s="15" t="s">
        <v>644</v>
      </c>
      <c r="C48" s="13" t="s">
        <v>293</v>
      </c>
      <c r="D48" s="13" t="s">
        <v>282</v>
      </c>
      <c r="E48" s="13" t="s">
        <v>294</v>
      </c>
      <c r="F48" s="26" t="s">
        <v>220</v>
      </c>
      <c r="G48" s="24">
        <v>48</v>
      </c>
      <c r="H48" s="35">
        <f>ROUNDDOWN(단가조사!G48*옵션!$D$11, 0)</f>
        <v>1040</v>
      </c>
      <c r="I48" s="35"/>
      <c r="J48" s="35"/>
      <c r="K48" s="35"/>
      <c r="L48" s="35">
        <f t="shared" si="1"/>
        <v>1040</v>
      </c>
      <c r="M48" s="57"/>
    </row>
    <row r="49" spans="2:13" ht="21.6" customHeight="1">
      <c r="B49" s="15" t="s">
        <v>645</v>
      </c>
      <c r="C49" s="13" t="s">
        <v>295</v>
      </c>
      <c r="D49" s="13" t="s">
        <v>282</v>
      </c>
      <c r="E49" s="13" t="s">
        <v>296</v>
      </c>
      <c r="F49" s="26" t="s">
        <v>220</v>
      </c>
      <c r="G49" s="24">
        <v>4</v>
      </c>
      <c r="H49" s="35">
        <f>ROUNDDOWN(단가조사!G49*옵션!$D$11, 0)</f>
        <v>1400</v>
      </c>
      <c r="I49" s="35"/>
      <c r="J49" s="35"/>
      <c r="K49" s="35"/>
      <c r="L49" s="35">
        <f t="shared" si="1"/>
        <v>1400</v>
      </c>
      <c r="M49" s="57"/>
    </row>
    <row r="50" spans="2:13" ht="21.6" customHeight="1">
      <c r="B50" s="15" t="s">
        <v>646</v>
      </c>
      <c r="C50" s="13" t="s">
        <v>297</v>
      </c>
      <c r="D50" s="13" t="s">
        <v>282</v>
      </c>
      <c r="E50" s="13" t="s">
        <v>298</v>
      </c>
      <c r="F50" s="26" t="s">
        <v>220</v>
      </c>
      <c r="G50" s="24">
        <v>48</v>
      </c>
      <c r="H50" s="35">
        <f>ROUNDDOWN(단가조사!G50*옵션!$D$11, 0)</f>
        <v>270</v>
      </c>
      <c r="I50" s="35"/>
      <c r="J50" s="35"/>
      <c r="K50" s="35"/>
      <c r="L50" s="35">
        <f t="shared" si="1"/>
        <v>270</v>
      </c>
      <c r="M50" s="57"/>
    </row>
    <row r="51" spans="2:13" ht="21.6" customHeight="1">
      <c r="B51" s="15" t="s">
        <v>647</v>
      </c>
      <c r="C51" s="13" t="s">
        <v>299</v>
      </c>
      <c r="D51" s="13" t="s">
        <v>282</v>
      </c>
      <c r="E51" s="13" t="s">
        <v>300</v>
      </c>
      <c r="F51" s="26" t="s">
        <v>220</v>
      </c>
      <c r="G51" s="24">
        <v>4</v>
      </c>
      <c r="H51" s="35">
        <f>ROUNDDOWN(단가조사!G51*옵션!$D$11, 0)</f>
        <v>3400</v>
      </c>
      <c r="I51" s="35"/>
      <c r="J51" s="35"/>
      <c r="K51" s="35"/>
      <c r="L51" s="35">
        <f t="shared" si="1"/>
        <v>3400</v>
      </c>
      <c r="M51" s="57"/>
    </row>
    <row r="52" spans="2:13" ht="21.6" customHeight="1">
      <c r="B52" s="15" t="s">
        <v>648</v>
      </c>
      <c r="C52" s="13" t="s">
        <v>301</v>
      </c>
      <c r="D52" s="13" t="s">
        <v>302</v>
      </c>
      <c r="E52" s="13" t="s">
        <v>303</v>
      </c>
      <c r="F52" s="26" t="s">
        <v>174</v>
      </c>
      <c r="G52" s="24">
        <v>37</v>
      </c>
      <c r="H52" s="35">
        <f>ROUNDDOWN(단가조사!G52*옵션!$D$11, 0)</f>
        <v>21580</v>
      </c>
      <c r="I52" s="35"/>
      <c r="J52" s="35"/>
      <c r="K52" s="35"/>
      <c r="L52" s="35">
        <f t="shared" si="1"/>
        <v>21580</v>
      </c>
      <c r="M52" s="57"/>
    </row>
    <row r="53" spans="2:13" ht="21.6" customHeight="1">
      <c r="B53" s="15" t="s">
        <v>649</v>
      </c>
      <c r="C53" s="13" t="s">
        <v>307</v>
      </c>
      <c r="D53" s="13" t="s">
        <v>302</v>
      </c>
      <c r="E53" s="13" t="s">
        <v>308</v>
      </c>
      <c r="F53" s="26" t="s">
        <v>174</v>
      </c>
      <c r="G53" s="24">
        <v>37</v>
      </c>
      <c r="H53" s="35">
        <f>ROUNDDOWN(단가조사!G53*옵션!$D$11, 0)</f>
        <v>27150</v>
      </c>
      <c r="I53" s="35"/>
      <c r="J53" s="35"/>
      <c r="K53" s="35"/>
      <c r="L53" s="35">
        <f t="shared" si="1"/>
        <v>27150</v>
      </c>
      <c r="M53" s="57"/>
    </row>
    <row r="54" spans="2:13" ht="21.6" customHeight="1">
      <c r="B54" s="15" t="s">
        <v>650</v>
      </c>
      <c r="C54" s="13" t="s">
        <v>309</v>
      </c>
      <c r="D54" s="13" t="s">
        <v>310</v>
      </c>
      <c r="E54" s="13" t="s">
        <v>311</v>
      </c>
      <c r="F54" s="26" t="s">
        <v>220</v>
      </c>
      <c r="G54" s="24">
        <v>2</v>
      </c>
      <c r="H54" s="35">
        <f>ROUNDDOWN(단가조사!G54*옵션!$D$11, 0)</f>
        <v>32310</v>
      </c>
      <c r="I54" s="35"/>
      <c r="J54" s="35"/>
      <c r="K54" s="35"/>
      <c r="L54" s="35">
        <f t="shared" si="1"/>
        <v>32310</v>
      </c>
      <c r="M54" s="57"/>
    </row>
    <row r="55" spans="2:13" ht="21.6" customHeight="1">
      <c r="B55" s="15" t="s">
        <v>651</v>
      </c>
      <c r="C55" s="13" t="s">
        <v>312</v>
      </c>
      <c r="D55" s="13" t="s">
        <v>310</v>
      </c>
      <c r="E55" s="13" t="s">
        <v>313</v>
      </c>
      <c r="F55" s="26" t="s">
        <v>220</v>
      </c>
      <c r="G55" s="24">
        <v>3</v>
      </c>
      <c r="H55" s="35">
        <f>ROUNDDOWN(단가조사!G55*옵션!$D$11, 0)</f>
        <v>32310</v>
      </c>
      <c r="I55" s="35"/>
      <c r="J55" s="35"/>
      <c r="K55" s="35"/>
      <c r="L55" s="35">
        <f t="shared" si="1"/>
        <v>32310</v>
      </c>
      <c r="M55" s="57"/>
    </row>
    <row r="56" spans="2:13" ht="21.6" customHeight="1">
      <c r="B56" s="15" t="s">
        <v>652</v>
      </c>
      <c r="C56" s="13" t="s">
        <v>314</v>
      </c>
      <c r="D56" s="13" t="s">
        <v>310</v>
      </c>
      <c r="E56" s="13" t="s">
        <v>315</v>
      </c>
      <c r="F56" s="26" t="s">
        <v>220</v>
      </c>
      <c r="G56" s="24">
        <v>1</v>
      </c>
      <c r="H56" s="35">
        <f>ROUNDDOWN(단가조사!G56*옵션!$D$11, 0)</f>
        <v>43160</v>
      </c>
      <c r="I56" s="35"/>
      <c r="J56" s="35"/>
      <c r="K56" s="35"/>
      <c r="L56" s="35">
        <f t="shared" si="1"/>
        <v>43160</v>
      </c>
      <c r="M56" s="57"/>
    </row>
    <row r="57" spans="2:13" ht="21.6" customHeight="1">
      <c r="B57" s="15" t="s">
        <v>653</v>
      </c>
      <c r="C57" s="13" t="s">
        <v>316</v>
      </c>
      <c r="D57" s="13" t="s">
        <v>310</v>
      </c>
      <c r="E57" s="13" t="s">
        <v>317</v>
      </c>
      <c r="F57" s="26" t="s">
        <v>220</v>
      </c>
      <c r="G57" s="24">
        <v>99</v>
      </c>
      <c r="H57" s="35">
        <f>ROUNDDOWN(단가조사!G57*옵션!$D$11, 0)</f>
        <v>1500</v>
      </c>
      <c r="I57" s="35"/>
      <c r="J57" s="35"/>
      <c r="K57" s="35"/>
      <c r="L57" s="35">
        <f t="shared" si="1"/>
        <v>1500</v>
      </c>
      <c r="M57" s="57"/>
    </row>
    <row r="58" spans="2:13" ht="21.6" customHeight="1">
      <c r="B58" s="15" t="s">
        <v>654</v>
      </c>
      <c r="C58" s="13" t="s">
        <v>318</v>
      </c>
      <c r="D58" s="13" t="s">
        <v>310</v>
      </c>
      <c r="E58" s="13" t="s">
        <v>319</v>
      </c>
      <c r="F58" s="26" t="s">
        <v>220</v>
      </c>
      <c r="G58" s="24">
        <v>588</v>
      </c>
      <c r="H58" s="35">
        <f>ROUNDDOWN(단가조사!G58*옵션!$D$11, 0)</f>
        <v>67</v>
      </c>
      <c r="I58" s="35"/>
      <c r="J58" s="35"/>
      <c r="K58" s="35"/>
      <c r="L58" s="35">
        <f t="shared" si="1"/>
        <v>67</v>
      </c>
      <c r="M58" s="57"/>
    </row>
    <row r="59" spans="2:13" ht="21.6" customHeight="1">
      <c r="B59" s="15" t="s">
        <v>655</v>
      </c>
      <c r="C59" s="13" t="s">
        <v>320</v>
      </c>
      <c r="D59" s="13" t="s">
        <v>310</v>
      </c>
      <c r="E59" s="13" t="s">
        <v>321</v>
      </c>
      <c r="F59" s="26" t="s">
        <v>220</v>
      </c>
      <c r="G59" s="24">
        <v>81</v>
      </c>
      <c r="H59" s="35">
        <f>ROUNDDOWN(단가조사!G59*옵션!$D$11, 0)</f>
        <v>3170</v>
      </c>
      <c r="I59" s="35"/>
      <c r="J59" s="35"/>
      <c r="K59" s="35"/>
      <c r="L59" s="35">
        <f t="shared" si="1"/>
        <v>3170</v>
      </c>
      <c r="M59" s="57"/>
    </row>
    <row r="60" spans="2:13" ht="21.6" customHeight="1">
      <c r="B60" s="15" t="s">
        <v>656</v>
      </c>
      <c r="C60" s="13" t="s">
        <v>323</v>
      </c>
      <c r="D60" s="13" t="s">
        <v>310</v>
      </c>
      <c r="E60" s="13" t="s">
        <v>324</v>
      </c>
      <c r="F60" s="26" t="s">
        <v>220</v>
      </c>
      <c r="G60" s="24">
        <v>18</v>
      </c>
      <c r="H60" s="35">
        <f>ROUNDDOWN(단가조사!G60*옵션!$D$11, 0)</f>
        <v>4740</v>
      </c>
      <c r="I60" s="35"/>
      <c r="J60" s="35"/>
      <c r="K60" s="35"/>
      <c r="L60" s="35">
        <f t="shared" si="1"/>
        <v>4740</v>
      </c>
      <c r="M60" s="57"/>
    </row>
    <row r="61" spans="2:13" ht="21.6" customHeight="1">
      <c r="B61" s="15" t="s">
        <v>657</v>
      </c>
      <c r="C61" s="13" t="s">
        <v>325</v>
      </c>
      <c r="D61" s="13" t="s">
        <v>310</v>
      </c>
      <c r="E61" s="13" t="s">
        <v>326</v>
      </c>
      <c r="F61" s="26" t="s">
        <v>220</v>
      </c>
      <c r="G61" s="24">
        <v>98</v>
      </c>
      <c r="H61" s="35">
        <f>ROUNDDOWN(단가조사!G61*옵션!$D$11, 0)</f>
        <v>647</v>
      </c>
      <c r="I61" s="35"/>
      <c r="J61" s="35"/>
      <c r="K61" s="35"/>
      <c r="L61" s="35">
        <f t="shared" si="1"/>
        <v>647</v>
      </c>
      <c r="M61" s="57"/>
    </row>
    <row r="62" spans="2:13" ht="21.6" customHeight="1">
      <c r="B62" s="15" t="s">
        <v>658</v>
      </c>
      <c r="C62" s="13" t="s">
        <v>327</v>
      </c>
      <c r="D62" s="13" t="s">
        <v>310</v>
      </c>
      <c r="E62" s="13" t="s">
        <v>328</v>
      </c>
      <c r="F62" s="26" t="s">
        <v>220</v>
      </c>
      <c r="G62" s="24">
        <v>46</v>
      </c>
      <c r="H62" s="35">
        <f>ROUNDDOWN(단가조사!G62*옵션!$D$11, 0)</f>
        <v>208</v>
      </c>
      <c r="I62" s="35"/>
      <c r="J62" s="35"/>
      <c r="K62" s="35"/>
      <c r="L62" s="35">
        <f t="shared" si="1"/>
        <v>208</v>
      </c>
      <c r="M62" s="57"/>
    </row>
    <row r="63" spans="2:13" ht="21.6" customHeight="1">
      <c r="B63" s="15" t="s">
        <v>659</v>
      </c>
      <c r="C63" s="13" t="s">
        <v>329</v>
      </c>
      <c r="D63" s="13" t="s">
        <v>310</v>
      </c>
      <c r="E63" s="13" t="s">
        <v>330</v>
      </c>
      <c r="F63" s="26" t="s">
        <v>220</v>
      </c>
      <c r="G63" s="24">
        <v>46</v>
      </c>
      <c r="H63" s="35">
        <f>ROUNDDOWN(단가조사!G63*옵션!$D$11, 0)</f>
        <v>281</v>
      </c>
      <c r="I63" s="35"/>
      <c r="J63" s="35"/>
      <c r="K63" s="35"/>
      <c r="L63" s="35">
        <f t="shared" si="1"/>
        <v>281</v>
      </c>
      <c r="M63" s="57"/>
    </row>
    <row r="64" spans="2:13" ht="21.6" customHeight="1">
      <c r="B64" s="15" t="s">
        <v>660</v>
      </c>
      <c r="C64" s="13" t="s">
        <v>331</v>
      </c>
      <c r="D64" s="13" t="s">
        <v>310</v>
      </c>
      <c r="E64" s="13" t="s">
        <v>332</v>
      </c>
      <c r="F64" s="26" t="s">
        <v>174</v>
      </c>
      <c r="G64" s="24">
        <v>48.143999999999998</v>
      </c>
      <c r="H64" s="35">
        <f>ROUNDDOWN(단가조사!G64*옵션!$D$11, 0)</f>
        <v>2985</v>
      </c>
      <c r="I64" s="35"/>
      <c r="J64" s="35"/>
      <c r="K64" s="35"/>
      <c r="L64" s="35">
        <f t="shared" si="1"/>
        <v>2985</v>
      </c>
      <c r="M64" s="57"/>
    </row>
    <row r="65" spans="2:13" ht="21.6" customHeight="1">
      <c r="B65" s="15" t="s">
        <v>661</v>
      </c>
      <c r="C65" s="13" t="s">
        <v>333</v>
      </c>
      <c r="D65" s="13" t="s">
        <v>334</v>
      </c>
      <c r="E65" s="13" t="s">
        <v>335</v>
      </c>
      <c r="F65" s="26" t="s">
        <v>174</v>
      </c>
      <c r="G65" s="24">
        <v>11</v>
      </c>
      <c r="H65" s="35">
        <f>ROUNDDOWN(단가조사!G65*옵션!$D$11, 0)</f>
        <v>19650</v>
      </c>
      <c r="I65" s="35"/>
      <c r="J65" s="35"/>
      <c r="K65" s="35"/>
      <c r="L65" s="35">
        <f t="shared" si="1"/>
        <v>19650</v>
      </c>
      <c r="M65" s="57"/>
    </row>
    <row r="66" spans="2:13" ht="21.6" customHeight="1">
      <c r="B66" s="15" t="s">
        <v>662</v>
      </c>
      <c r="C66" s="13" t="s">
        <v>336</v>
      </c>
      <c r="D66" s="13" t="s">
        <v>337</v>
      </c>
      <c r="E66" s="13" t="s">
        <v>338</v>
      </c>
      <c r="F66" s="26" t="s">
        <v>220</v>
      </c>
      <c r="G66" s="24">
        <v>2</v>
      </c>
      <c r="H66" s="35">
        <f>ROUNDDOWN(단가조사!G66*옵션!$D$11, 0)</f>
        <v>47310</v>
      </c>
      <c r="I66" s="35"/>
      <c r="J66" s="35"/>
      <c r="K66" s="35"/>
      <c r="L66" s="35">
        <f t="shared" si="1"/>
        <v>47310</v>
      </c>
      <c r="M66" s="57"/>
    </row>
    <row r="67" spans="2:13" ht="21.6" customHeight="1">
      <c r="B67" s="15" t="s">
        <v>663</v>
      </c>
      <c r="C67" s="13" t="s">
        <v>339</v>
      </c>
      <c r="D67" s="13" t="s">
        <v>337</v>
      </c>
      <c r="E67" s="13" t="s">
        <v>340</v>
      </c>
      <c r="F67" s="26" t="s">
        <v>220</v>
      </c>
      <c r="G67" s="24">
        <v>1</v>
      </c>
      <c r="H67" s="35">
        <f>ROUNDDOWN(단가조사!G67*옵션!$D$11, 0)</f>
        <v>47310</v>
      </c>
      <c r="I67" s="35"/>
      <c r="J67" s="35"/>
      <c r="K67" s="35"/>
      <c r="L67" s="35">
        <f t="shared" si="1"/>
        <v>47310</v>
      </c>
      <c r="M67" s="57"/>
    </row>
    <row r="68" spans="2:13" ht="21.6" customHeight="1">
      <c r="B68" s="15" t="s">
        <v>664</v>
      </c>
      <c r="C68" s="13" t="s">
        <v>341</v>
      </c>
      <c r="D68" s="13" t="s">
        <v>337</v>
      </c>
      <c r="E68" s="13" t="s">
        <v>342</v>
      </c>
      <c r="F68" s="26" t="s">
        <v>174</v>
      </c>
      <c r="G68" s="24">
        <v>10</v>
      </c>
      <c r="H68" s="35">
        <f>ROUNDDOWN(단가조사!G68*옵션!$D$11, 0)</f>
        <v>11890</v>
      </c>
      <c r="I68" s="35"/>
      <c r="J68" s="35"/>
      <c r="K68" s="35"/>
      <c r="L68" s="35">
        <f t="shared" ref="L68:L99" si="2">SUM(H68,I68,J68)</f>
        <v>11890</v>
      </c>
      <c r="M68" s="57"/>
    </row>
    <row r="69" spans="2:13" ht="21.6" customHeight="1">
      <c r="B69" s="15" t="s">
        <v>665</v>
      </c>
      <c r="C69" s="13" t="s">
        <v>343</v>
      </c>
      <c r="D69" s="13" t="s">
        <v>240</v>
      </c>
      <c r="E69" s="13" t="s">
        <v>344</v>
      </c>
      <c r="F69" s="26" t="s">
        <v>220</v>
      </c>
      <c r="G69" s="24">
        <v>2</v>
      </c>
      <c r="H69" s="35">
        <f>ROUNDDOWN(단가조사!G69*옵션!$D$11, 0)</f>
        <v>220</v>
      </c>
      <c r="I69" s="35"/>
      <c r="J69" s="35"/>
      <c r="K69" s="35"/>
      <c r="L69" s="35">
        <f t="shared" si="2"/>
        <v>220</v>
      </c>
      <c r="M69" s="57"/>
    </row>
    <row r="70" spans="2:13" ht="21.6" customHeight="1">
      <c r="B70" s="15" t="s">
        <v>666</v>
      </c>
      <c r="C70" s="13" t="s">
        <v>345</v>
      </c>
      <c r="D70" s="13" t="s">
        <v>240</v>
      </c>
      <c r="E70" s="13" t="s">
        <v>346</v>
      </c>
      <c r="F70" s="26" t="s">
        <v>220</v>
      </c>
      <c r="G70" s="24">
        <v>1</v>
      </c>
      <c r="H70" s="35">
        <f>ROUNDDOWN(단가조사!G70*옵션!$D$11, 0)</f>
        <v>260</v>
      </c>
      <c r="I70" s="35"/>
      <c r="J70" s="35"/>
      <c r="K70" s="35"/>
      <c r="L70" s="35">
        <f t="shared" si="2"/>
        <v>260</v>
      </c>
      <c r="M70" s="57"/>
    </row>
    <row r="71" spans="2:13" ht="21.6" customHeight="1">
      <c r="B71" s="15" t="s">
        <v>667</v>
      </c>
      <c r="C71" s="13" t="s">
        <v>347</v>
      </c>
      <c r="D71" s="13" t="s">
        <v>240</v>
      </c>
      <c r="E71" s="13" t="s">
        <v>348</v>
      </c>
      <c r="F71" s="26" t="s">
        <v>220</v>
      </c>
      <c r="G71" s="24">
        <v>1</v>
      </c>
      <c r="H71" s="35">
        <f>ROUNDDOWN(단가조사!G71*옵션!$D$11, 0)</f>
        <v>720</v>
      </c>
      <c r="I71" s="35"/>
      <c r="J71" s="35"/>
      <c r="K71" s="35"/>
      <c r="L71" s="35">
        <f t="shared" si="2"/>
        <v>720</v>
      </c>
      <c r="M71" s="57"/>
    </row>
    <row r="72" spans="2:13" ht="21.6" customHeight="1">
      <c r="B72" s="15" t="s">
        <v>668</v>
      </c>
      <c r="C72" s="13" t="s">
        <v>349</v>
      </c>
      <c r="D72" s="13" t="s">
        <v>240</v>
      </c>
      <c r="E72" s="13" t="s">
        <v>350</v>
      </c>
      <c r="F72" s="26" t="s">
        <v>220</v>
      </c>
      <c r="G72" s="24">
        <v>9</v>
      </c>
      <c r="H72" s="35">
        <f>ROUNDDOWN(단가조사!G72*옵션!$D$11, 0)</f>
        <v>340</v>
      </c>
      <c r="I72" s="35"/>
      <c r="J72" s="35"/>
      <c r="K72" s="35"/>
      <c r="L72" s="35">
        <f t="shared" si="2"/>
        <v>340</v>
      </c>
      <c r="M72" s="57"/>
    </row>
    <row r="73" spans="2:13" ht="21.6" customHeight="1">
      <c r="B73" s="15" t="s">
        <v>669</v>
      </c>
      <c r="C73" s="13" t="s">
        <v>351</v>
      </c>
      <c r="D73" s="13" t="s">
        <v>240</v>
      </c>
      <c r="E73" s="13" t="s">
        <v>352</v>
      </c>
      <c r="F73" s="26" t="s">
        <v>220</v>
      </c>
      <c r="G73" s="24">
        <v>46</v>
      </c>
      <c r="H73" s="35">
        <f>ROUNDDOWN(단가조사!G73*옵션!$D$11, 0)</f>
        <v>391</v>
      </c>
      <c r="I73" s="35"/>
      <c r="J73" s="35"/>
      <c r="K73" s="35"/>
      <c r="L73" s="35">
        <f t="shared" si="2"/>
        <v>391</v>
      </c>
      <c r="M73" s="57"/>
    </row>
    <row r="74" spans="2:13" ht="21.6" customHeight="1">
      <c r="B74" s="15" t="s">
        <v>670</v>
      </c>
      <c r="C74" s="13" t="s">
        <v>353</v>
      </c>
      <c r="D74" s="13" t="s">
        <v>240</v>
      </c>
      <c r="E74" s="13" t="s">
        <v>354</v>
      </c>
      <c r="F74" s="26" t="s">
        <v>220</v>
      </c>
      <c r="G74" s="24">
        <v>22</v>
      </c>
      <c r="H74" s="35">
        <f>ROUNDDOWN(단가조사!G74*옵션!$D$11, 0)</f>
        <v>402</v>
      </c>
      <c r="I74" s="35"/>
      <c r="J74" s="35"/>
      <c r="K74" s="35"/>
      <c r="L74" s="35">
        <f t="shared" si="2"/>
        <v>402</v>
      </c>
      <c r="M74" s="57"/>
    </row>
    <row r="75" spans="2:13" ht="21.6" customHeight="1">
      <c r="B75" s="15" t="s">
        <v>671</v>
      </c>
      <c r="C75" s="13" t="s">
        <v>355</v>
      </c>
      <c r="D75" s="13" t="s">
        <v>240</v>
      </c>
      <c r="E75" s="13" t="s">
        <v>356</v>
      </c>
      <c r="F75" s="26" t="s">
        <v>220</v>
      </c>
      <c r="G75" s="24">
        <v>37</v>
      </c>
      <c r="H75" s="35">
        <f>ROUNDDOWN(단가조사!G75*옵션!$D$11, 0)</f>
        <v>422</v>
      </c>
      <c r="I75" s="35"/>
      <c r="J75" s="35"/>
      <c r="K75" s="35"/>
      <c r="L75" s="35">
        <f t="shared" si="2"/>
        <v>422</v>
      </c>
      <c r="M75" s="57"/>
    </row>
    <row r="76" spans="2:13" ht="21.6" customHeight="1">
      <c r="B76" s="15" t="s">
        <v>672</v>
      </c>
      <c r="C76" s="13" t="s">
        <v>357</v>
      </c>
      <c r="D76" s="13" t="s">
        <v>240</v>
      </c>
      <c r="E76" s="13" t="s">
        <v>358</v>
      </c>
      <c r="F76" s="26" t="s">
        <v>220</v>
      </c>
      <c r="G76" s="24">
        <v>4</v>
      </c>
      <c r="H76" s="35">
        <f>ROUNDDOWN(단가조사!G76*옵션!$D$11, 0)</f>
        <v>618</v>
      </c>
      <c r="I76" s="35"/>
      <c r="J76" s="35"/>
      <c r="K76" s="35"/>
      <c r="L76" s="35">
        <f t="shared" si="2"/>
        <v>618</v>
      </c>
      <c r="M76" s="57"/>
    </row>
    <row r="77" spans="2:13" ht="21.6" customHeight="1">
      <c r="B77" s="15" t="s">
        <v>673</v>
      </c>
      <c r="C77" s="13" t="s">
        <v>359</v>
      </c>
      <c r="D77" s="13" t="s">
        <v>240</v>
      </c>
      <c r="E77" s="13" t="s">
        <v>360</v>
      </c>
      <c r="F77" s="26" t="s">
        <v>220</v>
      </c>
      <c r="G77" s="24">
        <v>4</v>
      </c>
      <c r="H77" s="35">
        <f>ROUNDDOWN(단가조사!G77*옵션!$D$11, 0)</f>
        <v>1133</v>
      </c>
      <c r="I77" s="35"/>
      <c r="J77" s="35"/>
      <c r="K77" s="35"/>
      <c r="L77" s="35">
        <f t="shared" si="2"/>
        <v>1133</v>
      </c>
      <c r="M77" s="57"/>
    </row>
    <row r="78" spans="2:13" ht="21.6" customHeight="1">
      <c r="B78" s="15" t="s">
        <v>674</v>
      </c>
      <c r="C78" s="13" t="s">
        <v>361</v>
      </c>
      <c r="D78" s="13" t="s">
        <v>362</v>
      </c>
      <c r="E78" s="13" t="s">
        <v>363</v>
      </c>
      <c r="F78" s="26" t="s">
        <v>220</v>
      </c>
      <c r="G78" s="24">
        <v>16</v>
      </c>
      <c r="H78" s="35">
        <f>ROUNDDOWN(단가조사!G78*옵션!$D$11, 0)</f>
        <v>5837</v>
      </c>
      <c r="I78" s="35"/>
      <c r="J78" s="35"/>
      <c r="K78" s="35"/>
      <c r="L78" s="35">
        <f t="shared" si="2"/>
        <v>5837</v>
      </c>
      <c r="M78" s="57"/>
    </row>
    <row r="79" spans="2:13" ht="21.6" customHeight="1">
      <c r="B79" s="15" t="s">
        <v>675</v>
      </c>
      <c r="C79" s="13" t="s">
        <v>364</v>
      </c>
      <c r="D79" s="13" t="s">
        <v>365</v>
      </c>
      <c r="E79" s="13" t="s">
        <v>366</v>
      </c>
      <c r="F79" s="26" t="s">
        <v>220</v>
      </c>
      <c r="G79" s="24">
        <v>314</v>
      </c>
      <c r="H79" s="35">
        <f>ROUNDDOWN(단가조사!G79*옵션!$D$11, 0)</f>
        <v>1560</v>
      </c>
      <c r="I79" s="35"/>
      <c r="J79" s="35"/>
      <c r="K79" s="35"/>
      <c r="L79" s="35">
        <f t="shared" si="2"/>
        <v>1560</v>
      </c>
      <c r="M79" s="57"/>
    </row>
    <row r="80" spans="2:13" ht="21.6" customHeight="1">
      <c r="B80" s="15" t="s">
        <v>676</v>
      </c>
      <c r="C80" s="13" t="s">
        <v>368</v>
      </c>
      <c r="D80" s="13" t="s">
        <v>369</v>
      </c>
      <c r="E80" s="13" t="s">
        <v>370</v>
      </c>
      <c r="F80" s="26" t="s">
        <v>220</v>
      </c>
      <c r="G80" s="24">
        <v>268</v>
      </c>
      <c r="H80" s="35">
        <f>ROUNDDOWN(단가조사!G80*옵션!$D$11, 0)</f>
        <v>1226</v>
      </c>
      <c r="I80" s="35"/>
      <c r="J80" s="35"/>
      <c r="K80" s="35"/>
      <c r="L80" s="35">
        <f t="shared" si="2"/>
        <v>1226</v>
      </c>
      <c r="M80" s="57"/>
    </row>
    <row r="81" spans="2:13" ht="21.6" customHeight="1">
      <c r="B81" s="15" t="s">
        <v>677</v>
      </c>
      <c r="C81" s="13" t="s">
        <v>372</v>
      </c>
      <c r="D81" s="13" t="s">
        <v>373</v>
      </c>
      <c r="E81" s="13" t="s">
        <v>374</v>
      </c>
      <c r="F81" s="26" t="s">
        <v>174</v>
      </c>
      <c r="G81" s="24">
        <v>8631</v>
      </c>
      <c r="H81" s="35">
        <f>ROUNDDOWN(단가조사!G81*옵션!$D$11, 0)</f>
        <v>418</v>
      </c>
      <c r="I81" s="35"/>
      <c r="J81" s="35"/>
      <c r="K81" s="35"/>
      <c r="L81" s="35">
        <f t="shared" si="2"/>
        <v>418</v>
      </c>
      <c r="M81" s="57"/>
    </row>
    <row r="82" spans="2:13" ht="21.6" customHeight="1">
      <c r="B82" s="15" t="s">
        <v>678</v>
      </c>
      <c r="C82" s="13" t="s">
        <v>378</v>
      </c>
      <c r="D82" s="13" t="s">
        <v>373</v>
      </c>
      <c r="E82" s="13" t="s">
        <v>379</v>
      </c>
      <c r="F82" s="26" t="s">
        <v>174</v>
      </c>
      <c r="G82" s="24">
        <v>2878</v>
      </c>
      <c r="H82" s="35">
        <f>ROUNDDOWN(단가조사!G82*옵션!$D$11, 0)</f>
        <v>637</v>
      </c>
      <c r="I82" s="35"/>
      <c r="J82" s="35"/>
      <c r="K82" s="35"/>
      <c r="L82" s="35">
        <f t="shared" si="2"/>
        <v>637</v>
      </c>
      <c r="M82" s="57"/>
    </row>
    <row r="83" spans="2:13" ht="21.6" customHeight="1">
      <c r="B83" s="15" t="s">
        <v>679</v>
      </c>
      <c r="C83" s="13" t="s">
        <v>380</v>
      </c>
      <c r="D83" s="13" t="s">
        <v>381</v>
      </c>
      <c r="E83" s="13" t="s">
        <v>382</v>
      </c>
      <c r="F83" s="26" t="s">
        <v>174</v>
      </c>
      <c r="G83" s="24">
        <v>84</v>
      </c>
      <c r="H83" s="35">
        <f>ROUNDDOWN(단가조사!G83*옵션!$D$11, 0)</f>
        <v>950</v>
      </c>
      <c r="I83" s="35"/>
      <c r="J83" s="35"/>
      <c r="K83" s="35"/>
      <c r="L83" s="35">
        <f t="shared" si="2"/>
        <v>950</v>
      </c>
      <c r="M83" s="57"/>
    </row>
    <row r="84" spans="2:13" ht="21.6" customHeight="1">
      <c r="B84" s="15" t="s">
        <v>680</v>
      </c>
      <c r="C84" s="13" t="s">
        <v>385</v>
      </c>
      <c r="D84" s="13" t="s">
        <v>381</v>
      </c>
      <c r="E84" s="13" t="s">
        <v>386</v>
      </c>
      <c r="F84" s="26" t="s">
        <v>174</v>
      </c>
      <c r="G84" s="24">
        <v>88</v>
      </c>
      <c r="H84" s="35">
        <f>ROUNDDOWN(단가조사!G84*옵션!$D$11, 0)</f>
        <v>1088</v>
      </c>
      <c r="I84" s="35"/>
      <c r="J84" s="35"/>
      <c r="K84" s="35"/>
      <c r="L84" s="35">
        <f t="shared" si="2"/>
        <v>1088</v>
      </c>
      <c r="M84" s="57"/>
    </row>
    <row r="85" spans="2:13" ht="21.6" customHeight="1">
      <c r="B85" s="15" t="s">
        <v>681</v>
      </c>
      <c r="C85" s="13" t="s">
        <v>387</v>
      </c>
      <c r="D85" s="13" t="s">
        <v>381</v>
      </c>
      <c r="E85" s="13" t="s">
        <v>388</v>
      </c>
      <c r="F85" s="26" t="s">
        <v>174</v>
      </c>
      <c r="G85" s="24">
        <v>236</v>
      </c>
      <c r="H85" s="35">
        <f>ROUNDDOWN(단가조사!G85*옵션!$D$11, 0)</f>
        <v>1761</v>
      </c>
      <c r="I85" s="35"/>
      <c r="J85" s="35"/>
      <c r="K85" s="35"/>
      <c r="L85" s="35">
        <f t="shared" si="2"/>
        <v>1761</v>
      </c>
      <c r="M85" s="57"/>
    </row>
    <row r="86" spans="2:13" ht="21.6" customHeight="1">
      <c r="B86" s="15" t="s">
        <v>682</v>
      </c>
      <c r="C86" s="13" t="s">
        <v>389</v>
      </c>
      <c r="D86" s="13" t="s">
        <v>381</v>
      </c>
      <c r="E86" s="13" t="s">
        <v>390</v>
      </c>
      <c r="F86" s="26" t="s">
        <v>174</v>
      </c>
      <c r="G86" s="24">
        <v>46</v>
      </c>
      <c r="H86" s="35">
        <f>ROUNDDOWN(단가조사!G86*옵션!$D$11, 0)</f>
        <v>2504</v>
      </c>
      <c r="I86" s="35"/>
      <c r="J86" s="35"/>
      <c r="K86" s="35"/>
      <c r="L86" s="35">
        <f t="shared" si="2"/>
        <v>2504</v>
      </c>
      <c r="M86" s="57"/>
    </row>
    <row r="87" spans="2:13" ht="21.6" customHeight="1">
      <c r="B87" s="15" t="s">
        <v>683</v>
      </c>
      <c r="C87" s="13" t="s">
        <v>391</v>
      </c>
      <c r="D87" s="13" t="s">
        <v>381</v>
      </c>
      <c r="E87" s="13" t="s">
        <v>392</v>
      </c>
      <c r="F87" s="26" t="s">
        <v>174</v>
      </c>
      <c r="G87" s="24">
        <v>15</v>
      </c>
      <c r="H87" s="35">
        <f>ROUNDDOWN(단가조사!G87*옵션!$D$11, 0)</f>
        <v>5340</v>
      </c>
      <c r="I87" s="35"/>
      <c r="J87" s="35"/>
      <c r="K87" s="35"/>
      <c r="L87" s="35">
        <f t="shared" si="2"/>
        <v>5340</v>
      </c>
      <c r="M87" s="57"/>
    </row>
    <row r="88" spans="2:13" ht="21.6" customHeight="1">
      <c r="B88" s="15" t="s">
        <v>684</v>
      </c>
      <c r="C88" s="13" t="s">
        <v>393</v>
      </c>
      <c r="D88" s="13" t="s">
        <v>381</v>
      </c>
      <c r="E88" s="13" t="s">
        <v>394</v>
      </c>
      <c r="F88" s="26" t="s">
        <v>174</v>
      </c>
      <c r="G88" s="24">
        <v>2</v>
      </c>
      <c r="H88" s="35">
        <f>ROUNDDOWN(단가조사!G88*옵션!$D$11, 0)</f>
        <v>7384</v>
      </c>
      <c r="I88" s="35"/>
      <c r="J88" s="35"/>
      <c r="K88" s="35"/>
      <c r="L88" s="35">
        <f t="shared" si="2"/>
        <v>7384</v>
      </c>
      <c r="M88" s="57"/>
    </row>
    <row r="89" spans="2:13" ht="21.6" customHeight="1">
      <c r="B89" s="15" t="s">
        <v>685</v>
      </c>
      <c r="C89" s="13" t="s">
        <v>395</v>
      </c>
      <c r="D89" s="13" t="s">
        <v>381</v>
      </c>
      <c r="E89" s="13" t="s">
        <v>396</v>
      </c>
      <c r="F89" s="26" t="s">
        <v>174</v>
      </c>
      <c r="G89" s="24">
        <v>77</v>
      </c>
      <c r="H89" s="35">
        <f>ROUNDDOWN(단가조사!G89*옵션!$D$11, 0)</f>
        <v>16860</v>
      </c>
      <c r="I89" s="35"/>
      <c r="J89" s="35"/>
      <c r="K89" s="35"/>
      <c r="L89" s="35">
        <f t="shared" si="2"/>
        <v>16860</v>
      </c>
      <c r="M89" s="57"/>
    </row>
    <row r="90" spans="2:13" ht="21.6" customHeight="1">
      <c r="B90" s="15" t="s">
        <v>686</v>
      </c>
      <c r="C90" s="13" t="s">
        <v>397</v>
      </c>
      <c r="D90" s="13" t="s">
        <v>398</v>
      </c>
      <c r="E90" s="13" t="s">
        <v>399</v>
      </c>
      <c r="F90" s="26" t="s">
        <v>174</v>
      </c>
      <c r="G90" s="24">
        <v>420</v>
      </c>
      <c r="H90" s="35">
        <f>ROUNDDOWN(단가조사!G90*옵션!$D$11, 0)</f>
        <v>7900</v>
      </c>
      <c r="I90" s="35"/>
      <c r="J90" s="35"/>
      <c r="K90" s="35"/>
      <c r="L90" s="35">
        <f t="shared" si="2"/>
        <v>7900</v>
      </c>
      <c r="M90" s="57"/>
    </row>
    <row r="91" spans="2:13" ht="21.6" customHeight="1">
      <c r="B91" s="15" t="s">
        <v>687</v>
      </c>
      <c r="C91" s="13" t="s">
        <v>401</v>
      </c>
      <c r="D91" s="13" t="s">
        <v>398</v>
      </c>
      <c r="E91" s="13" t="s">
        <v>402</v>
      </c>
      <c r="F91" s="26" t="s">
        <v>174</v>
      </c>
      <c r="G91" s="24">
        <v>212</v>
      </c>
      <c r="H91" s="35">
        <f>ROUNDDOWN(단가조사!G91*옵션!$D$11, 0)</f>
        <v>23486</v>
      </c>
      <c r="I91" s="35"/>
      <c r="J91" s="35"/>
      <c r="K91" s="35"/>
      <c r="L91" s="35">
        <f t="shared" si="2"/>
        <v>23486</v>
      </c>
      <c r="M91" s="57"/>
    </row>
    <row r="92" spans="2:13" ht="21.6" customHeight="1">
      <c r="B92" s="15" t="s">
        <v>688</v>
      </c>
      <c r="C92" s="13" t="s">
        <v>403</v>
      </c>
      <c r="D92" s="13" t="s">
        <v>398</v>
      </c>
      <c r="E92" s="13" t="s">
        <v>404</v>
      </c>
      <c r="F92" s="26" t="s">
        <v>174</v>
      </c>
      <c r="G92" s="24">
        <v>140</v>
      </c>
      <c r="H92" s="35">
        <f>ROUNDDOWN(단가조사!G92*옵션!$D$11, 0)</f>
        <v>3942</v>
      </c>
      <c r="I92" s="35"/>
      <c r="J92" s="35"/>
      <c r="K92" s="35"/>
      <c r="L92" s="35">
        <f t="shared" si="2"/>
        <v>3942</v>
      </c>
      <c r="M92" s="57"/>
    </row>
    <row r="93" spans="2:13" ht="21.6" customHeight="1">
      <c r="B93" s="15" t="s">
        <v>689</v>
      </c>
      <c r="C93" s="13" t="s">
        <v>405</v>
      </c>
      <c r="D93" s="13" t="s">
        <v>398</v>
      </c>
      <c r="E93" s="13" t="s">
        <v>406</v>
      </c>
      <c r="F93" s="26" t="s">
        <v>174</v>
      </c>
      <c r="G93" s="24">
        <v>15</v>
      </c>
      <c r="H93" s="35">
        <f>ROUNDDOWN(단가조사!G93*옵션!$D$11, 0)</f>
        <v>5909</v>
      </c>
      <c r="I93" s="35"/>
      <c r="J93" s="35"/>
      <c r="K93" s="35"/>
      <c r="L93" s="35">
        <f t="shared" si="2"/>
        <v>5909</v>
      </c>
      <c r="M93" s="57"/>
    </row>
    <row r="94" spans="2:13" ht="21.6" customHeight="1">
      <c r="B94" s="15" t="s">
        <v>690</v>
      </c>
      <c r="C94" s="13" t="s">
        <v>407</v>
      </c>
      <c r="D94" s="13" t="s">
        <v>398</v>
      </c>
      <c r="E94" s="13" t="s">
        <v>408</v>
      </c>
      <c r="F94" s="26" t="s">
        <v>174</v>
      </c>
      <c r="G94" s="24">
        <v>122</v>
      </c>
      <c r="H94" s="35">
        <f>ROUNDDOWN(단가조사!G94*옵션!$D$11, 0)</f>
        <v>2536</v>
      </c>
      <c r="I94" s="35"/>
      <c r="J94" s="35"/>
      <c r="K94" s="35"/>
      <c r="L94" s="35">
        <f t="shared" si="2"/>
        <v>2536</v>
      </c>
      <c r="M94" s="57"/>
    </row>
    <row r="95" spans="2:13" ht="21.6" customHeight="1">
      <c r="B95" s="15" t="s">
        <v>691</v>
      </c>
      <c r="C95" s="13" t="s">
        <v>409</v>
      </c>
      <c r="D95" s="13" t="s">
        <v>398</v>
      </c>
      <c r="E95" s="13" t="s">
        <v>410</v>
      </c>
      <c r="F95" s="26" t="s">
        <v>174</v>
      </c>
      <c r="G95" s="24">
        <v>8</v>
      </c>
      <c r="H95" s="35">
        <f>ROUNDDOWN(단가조사!G95*옵션!$D$11, 0)</f>
        <v>3212</v>
      </c>
      <c r="I95" s="35"/>
      <c r="J95" s="35"/>
      <c r="K95" s="35"/>
      <c r="L95" s="35">
        <f t="shared" si="2"/>
        <v>3212</v>
      </c>
      <c r="M95" s="57"/>
    </row>
    <row r="96" spans="2:13" ht="21.6" customHeight="1">
      <c r="B96" s="15" t="s">
        <v>692</v>
      </c>
      <c r="C96" s="13" t="s">
        <v>411</v>
      </c>
      <c r="D96" s="13" t="s">
        <v>398</v>
      </c>
      <c r="E96" s="13" t="s">
        <v>412</v>
      </c>
      <c r="F96" s="26" t="s">
        <v>174</v>
      </c>
      <c r="G96" s="24">
        <v>67</v>
      </c>
      <c r="H96" s="35">
        <f>ROUNDDOWN(단가조사!G96*옵션!$D$11, 0)</f>
        <v>4508</v>
      </c>
      <c r="I96" s="35"/>
      <c r="J96" s="35"/>
      <c r="K96" s="35"/>
      <c r="L96" s="35">
        <f t="shared" si="2"/>
        <v>4508</v>
      </c>
      <c r="M96" s="57"/>
    </row>
    <row r="97" spans="2:13" ht="21.6" customHeight="1">
      <c r="B97" s="15" t="s">
        <v>693</v>
      </c>
      <c r="C97" s="13" t="s">
        <v>413</v>
      </c>
      <c r="D97" s="13" t="s">
        <v>398</v>
      </c>
      <c r="E97" s="13" t="s">
        <v>414</v>
      </c>
      <c r="F97" s="26" t="s">
        <v>174</v>
      </c>
      <c r="G97" s="24">
        <v>228</v>
      </c>
      <c r="H97" s="35">
        <f>ROUNDDOWN(단가조사!G97*옵션!$D$11, 0)</f>
        <v>7154</v>
      </c>
      <c r="I97" s="35"/>
      <c r="J97" s="35"/>
      <c r="K97" s="35"/>
      <c r="L97" s="35">
        <f t="shared" si="2"/>
        <v>7154</v>
      </c>
      <c r="M97" s="57"/>
    </row>
    <row r="98" spans="2:13" ht="21.6" customHeight="1">
      <c r="B98" s="15" t="s">
        <v>694</v>
      </c>
      <c r="C98" s="13" t="s">
        <v>415</v>
      </c>
      <c r="D98" s="13" t="s">
        <v>398</v>
      </c>
      <c r="E98" s="13" t="s">
        <v>416</v>
      </c>
      <c r="F98" s="26" t="s">
        <v>174</v>
      </c>
      <c r="G98" s="24">
        <v>44</v>
      </c>
      <c r="H98" s="35">
        <f>ROUNDDOWN(단가조사!G98*옵션!$D$11, 0)</f>
        <v>11100</v>
      </c>
      <c r="I98" s="35"/>
      <c r="J98" s="35"/>
      <c r="K98" s="35"/>
      <c r="L98" s="35">
        <f t="shared" si="2"/>
        <v>11100</v>
      </c>
      <c r="M98" s="57"/>
    </row>
    <row r="99" spans="2:13" ht="21.6" customHeight="1">
      <c r="B99" s="15" t="s">
        <v>695</v>
      </c>
      <c r="C99" s="13" t="s">
        <v>417</v>
      </c>
      <c r="D99" s="13" t="s">
        <v>398</v>
      </c>
      <c r="E99" s="13" t="s">
        <v>418</v>
      </c>
      <c r="F99" s="26" t="s">
        <v>174</v>
      </c>
      <c r="G99" s="24">
        <v>124</v>
      </c>
      <c r="H99" s="35">
        <f>ROUNDDOWN(단가조사!G99*옵션!$D$11, 0)</f>
        <v>17491</v>
      </c>
      <c r="I99" s="35"/>
      <c r="J99" s="35"/>
      <c r="K99" s="35"/>
      <c r="L99" s="35">
        <f t="shared" si="2"/>
        <v>17491</v>
      </c>
      <c r="M99" s="57"/>
    </row>
    <row r="100" spans="2:13" ht="21.6" customHeight="1">
      <c r="B100" s="15" t="s">
        <v>696</v>
      </c>
      <c r="C100" s="13" t="s">
        <v>419</v>
      </c>
      <c r="D100" s="13" t="s">
        <v>420</v>
      </c>
      <c r="E100" s="13" t="s">
        <v>421</v>
      </c>
      <c r="F100" s="26" t="s">
        <v>174</v>
      </c>
      <c r="G100" s="24">
        <v>90</v>
      </c>
      <c r="H100" s="35">
        <f>ROUNDDOWN(단가조사!G100*옵션!$D$11, 0)</f>
        <v>13090</v>
      </c>
      <c r="I100" s="35"/>
      <c r="J100" s="35"/>
      <c r="K100" s="35"/>
      <c r="L100" s="35">
        <f t="shared" ref="L100:L131" si="3">SUM(H100,I100,J100)</f>
        <v>13090</v>
      </c>
      <c r="M100" s="57"/>
    </row>
    <row r="101" spans="2:13" ht="21.6" customHeight="1">
      <c r="B101" s="15" t="s">
        <v>697</v>
      </c>
      <c r="C101" s="13" t="s">
        <v>425</v>
      </c>
      <c r="D101" s="13" t="s">
        <v>420</v>
      </c>
      <c r="E101" s="13" t="s">
        <v>426</v>
      </c>
      <c r="F101" s="26" t="s">
        <v>174</v>
      </c>
      <c r="G101" s="24">
        <v>102</v>
      </c>
      <c r="H101" s="35">
        <f>ROUNDDOWN(단가조사!G101*옵션!$D$11, 0)</f>
        <v>16238</v>
      </c>
      <c r="I101" s="35"/>
      <c r="J101" s="35"/>
      <c r="K101" s="35"/>
      <c r="L101" s="35">
        <f t="shared" si="3"/>
        <v>16238</v>
      </c>
      <c r="M101" s="57"/>
    </row>
    <row r="102" spans="2:13" ht="21.6" customHeight="1">
      <c r="B102" s="15" t="s">
        <v>698</v>
      </c>
      <c r="C102" s="13" t="s">
        <v>427</v>
      </c>
      <c r="D102" s="13" t="s">
        <v>420</v>
      </c>
      <c r="E102" s="13" t="s">
        <v>428</v>
      </c>
      <c r="F102" s="26" t="s">
        <v>174</v>
      </c>
      <c r="G102" s="24">
        <v>13</v>
      </c>
      <c r="H102" s="35">
        <f>ROUNDDOWN(단가조사!G102*옵션!$D$11, 0)</f>
        <v>3100</v>
      </c>
      <c r="I102" s="35"/>
      <c r="J102" s="35"/>
      <c r="K102" s="35"/>
      <c r="L102" s="35">
        <f t="shared" si="3"/>
        <v>3100</v>
      </c>
      <c r="M102" s="57"/>
    </row>
    <row r="103" spans="2:13" ht="21.6" customHeight="1">
      <c r="B103" s="15" t="s">
        <v>699</v>
      </c>
      <c r="C103" s="13" t="s">
        <v>429</v>
      </c>
      <c r="D103" s="13" t="s">
        <v>420</v>
      </c>
      <c r="E103" s="13" t="s">
        <v>430</v>
      </c>
      <c r="F103" s="26" t="s">
        <v>174</v>
      </c>
      <c r="G103" s="24">
        <v>13</v>
      </c>
      <c r="H103" s="35">
        <f>ROUNDDOWN(단가조사!G103*옵션!$D$11, 0)</f>
        <v>5533</v>
      </c>
      <c r="I103" s="35"/>
      <c r="J103" s="35"/>
      <c r="K103" s="35"/>
      <c r="L103" s="35">
        <f t="shared" si="3"/>
        <v>5533</v>
      </c>
      <c r="M103" s="57"/>
    </row>
    <row r="104" spans="2:13" ht="21.6" customHeight="1">
      <c r="B104" s="15" t="s">
        <v>700</v>
      </c>
      <c r="C104" s="13" t="s">
        <v>431</v>
      </c>
      <c r="D104" s="13" t="s">
        <v>432</v>
      </c>
      <c r="E104" s="13" t="s">
        <v>433</v>
      </c>
      <c r="F104" s="26" t="s">
        <v>174</v>
      </c>
      <c r="G104" s="24">
        <v>24</v>
      </c>
      <c r="H104" s="35">
        <f>ROUNDDOWN(단가조사!G104*옵션!$D$11, 0)</f>
        <v>1766</v>
      </c>
      <c r="I104" s="35"/>
      <c r="J104" s="35"/>
      <c r="K104" s="35"/>
      <c r="L104" s="35">
        <f t="shared" si="3"/>
        <v>1766</v>
      </c>
      <c r="M104" s="57"/>
    </row>
    <row r="105" spans="2:13" ht="21.6" customHeight="1">
      <c r="B105" s="15" t="s">
        <v>701</v>
      </c>
      <c r="C105" s="13" t="s">
        <v>437</v>
      </c>
      <c r="D105" s="13" t="s">
        <v>438</v>
      </c>
      <c r="E105" s="13" t="s">
        <v>439</v>
      </c>
      <c r="F105" s="26" t="s">
        <v>220</v>
      </c>
      <c r="G105" s="24">
        <v>14</v>
      </c>
      <c r="H105" s="35">
        <f>ROUNDDOWN(단가조사!G105*옵션!$D$11, 0)</f>
        <v>2022</v>
      </c>
      <c r="I105" s="35"/>
      <c r="J105" s="35"/>
      <c r="K105" s="35"/>
      <c r="L105" s="35">
        <f t="shared" si="3"/>
        <v>2022</v>
      </c>
      <c r="M105" s="57"/>
    </row>
    <row r="106" spans="2:13" ht="21.6" customHeight="1">
      <c r="B106" s="15" t="s">
        <v>702</v>
      </c>
      <c r="C106" s="13" t="s">
        <v>441</v>
      </c>
      <c r="D106" s="13" t="s">
        <v>438</v>
      </c>
      <c r="E106" s="13" t="s">
        <v>442</v>
      </c>
      <c r="F106" s="26" t="s">
        <v>220</v>
      </c>
      <c r="G106" s="24">
        <v>14</v>
      </c>
      <c r="H106" s="35">
        <f>ROUNDDOWN(단가조사!G106*옵션!$D$11, 0)</f>
        <v>4131</v>
      </c>
      <c r="I106" s="35"/>
      <c r="J106" s="35"/>
      <c r="K106" s="35"/>
      <c r="L106" s="35">
        <f t="shared" si="3"/>
        <v>4131</v>
      </c>
      <c r="M106" s="57"/>
    </row>
    <row r="107" spans="2:13" ht="21.6" customHeight="1">
      <c r="B107" s="15" t="s">
        <v>703</v>
      </c>
      <c r="C107" s="13" t="s">
        <v>443</v>
      </c>
      <c r="D107" s="13" t="s">
        <v>438</v>
      </c>
      <c r="E107" s="13" t="s">
        <v>444</v>
      </c>
      <c r="F107" s="26" t="s">
        <v>220</v>
      </c>
      <c r="G107" s="24">
        <v>9</v>
      </c>
      <c r="H107" s="35">
        <f>ROUNDDOWN(단가조사!G107*옵션!$D$11, 0)</f>
        <v>4891</v>
      </c>
      <c r="I107" s="35"/>
      <c r="J107" s="35"/>
      <c r="K107" s="35"/>
      <c r="L107" s="35">
        <f t="shared" si="3"/>
        <v>4891</v>
      </c>
      <c r="M107" s="57"/>
    </row>
    <row r="108" spans="2:13" ht="21.6" customHeight="1">
      <c r="B108" s="15" t="s">
        <v>704</v>
      </c>
      <c r="C108" s="13" t="s">
        <v>445</v>
      </c>
      <c r="D108" s="13" t="s">
        <v>438</v>
      </c>
      <c r="E108" s="13" t="s">
        <v>446</v>
      </c>
      <c r="F108" s="26" t="s">
        <v>220</v>
      </c>
      <c r="G108" s="24">
        <v>2</v>
      </c>
      <c r="H108" s="35">
        <f>ROUNDDOWN(단가조사!G108*옵션!$D$11, 0)</f>
        <v>5912</v>
      </c>
      <c r="I108" s="35"/>
      <c r="J108" s="35"/>
      <c r="K108" s="35"/>
      <c r="L108" s="35">
        <f t="shared" si="3"/>
        <v>5912</v>
      </c>
      <c r="M108" s="57"/>
    </row>
    <row r="109" spans="2:13" ht="21.6" customHeight="1">
      <c r="B109" s="15" t="s">
        <v>705</v>
      </c>
      <c r="C109" s="13" t="s">
        <v>447</v>
      </c>
      <c r="D109" s="13" t="s">
        <v>438</v>
      </c>
      <c r="E109" s="13" t="s">
        <v>448</v>
      </c>
      <c r="F109" s="26" t="s">
        <v>220</v>
      </c>
      <c r="G109" s="24">
        <v>3</v>
      </c>
      <c r="H109" s="35">
        <f>ROUNDDOWN(단가조사!G109*옵션!$D$11, 0)</f>
        <v>6871</v>
      </c>
      <c r="I109" s="35"/>
      <c r="J109" s="35"/>
      <c r="K109" s="35"/>
      <c r="L109" s="35">
        <f t="shared" si="3"/>
        <v>6871</v>
      </c>
      <c r="M109" s="57"/>
    </row>
    <row r="110" spans="2:13" ht="21.6" customHeight="1">
      <c r="B110" s="15" t="s">
        <v>706</v>
      </c>
      <c r="C110" s="13" t="s">
        <v>449</v>
      </c>
      <c r="D110" s="13" t="s">
        <v>450</v>
      </c>
      <c r="E110" s="13" t="s">
        <v>451</v>
      </c>
      <c r="F110" s="26" t="s">
        <v>220</v>
      </c>
      <c r="G110" s="24">
        <v>10</v>
      </c>
      <c r="H110" s="35">
        <f>ROUNDDOWN(단가조사!G110*옵션!$D$11, 0)</f>
        <v>59280</v>
      </c>
      <c r="I110" s="35"/>
      <c r="J110" s="35"/>
      <c r="K110" s="35"/>
      <c r="L110" s="35">
        <f t="shared" si="3"/>
        <v>59280</v>
      </c>
      <c r="M110" s="57"/>
    </row>
    <row r="111" spans="2:13" ht="21.6" customHeight="1">
      <c r="B111" s="15" t="s">
        <v>707</v>
      </c>
      <c r="C111" s="13" t="s">
        <v>452</v>
      </c>
      <c r="D111" s="13" t="s">
        <v>453</v>
      </c>
      <c r="E111" s="13" t="s">
        <v>454</v>
      </c>
      <c r="F111" s="26" t="s">
        <v>220</v>
      </c>
      <c r="G111" s="24">
        <v>22</v>
      </c>
      <c r="H111" s="35">
        <f>ROUNDDOWN(단가조사!G111*옵션!$D$11, 0)</f>
        <v>1843</v>
      </c>
      <c r="I111" s="35"/>
      <c r="J111" s="35"/>
      <c r="K111" s="35"/>
      <c r="L111" s="35">
        <f t="shared" si="3"/>
        <v>1843</v>
      </c>
      <c r="M111" s="57"/>
    </row>
    <row r="112" spans="2:13" ht="21.6" customHeight="1">
      <c r="B112" s="15" t="s">
        <v>708</v>
      </c>
      <c r="C112" s="13" t="s">
        <v>456</v>
      </c>
      <c r="D112" s="13" t="s">
        <v>453</v>
      </c>
      <c r="E112" s="13" t="s">
        <v>457</v>
      </c>
      <c r="F112" s="26" t="s">
        <v>220</v>
      </c>
      <c r="G112" s="24">
        <v>38</v>
      </c>
      <c r="H112" s="35">
        <f>ROUNDDOWN(단가조사!G112*옵션!$D$11, 0)</f>
        <v>2273</v>
      </c>
      <c r="I112" s="35"/>
      <c r="J112" s="35"/>
      <c r="K112" s="35"/>
      <c r="L112" s="35">
        <f t="shared" si="3"/>
        <v>2273</v>
      </c>
      <c r="M112" s="57"/>
    </row>
    <row r="113" spans="2:13" ht="21.6" customHeight="1">
      <c r="B113" s="15" t="s">
        <v>709</v>
      </c>
      <c r="C113" s="13" t="s">
        <v>458</v>
      </c>
      <c r="D113" s="13" t="s">
        <v>459</v>
      </c>
      <c r="E113" s="13" t="s">
        <v>460</v>
      </c>
      <c r="F113" s="26" t="s">
        <v>220</v>
      </c>
      <c r="G113" s="24">
        <v>14</v>
      </c>
      <c r="H113" s="35">
        <f>ROUNDDOWN(단가조사!G113*옵션!$D$11, 0)</f>
        <v>59500</v>
      </c>
      <c r="I113" s="35"/>
      <c r="J113" s="35"/>
      <c r="K113" s="35"/>
      <c r="L113" s="35">
        <f t="shared" si="3"/>
        <v>59500</v>
      </c>
      <c r="M113" s="57"/>
    </row>
    <row r="114" spans="2:13" ht="21.6" customHeight="1">
      <c r="B114" s="15" t="s">
        <v>710</v>
      </c>
      <c r="C114" s="13" t="s">
        <v>461</v>
      </c>
      <c r="D114" s="13" t="s">
        <v>462</v>
      </c>
      <c r="E114" s="13" t="s">
        <v>457</v>
      </c>
      <c r="F114" s="26" t="s">
        <v>220</v>
      </c>
      <c r="G114" s="24">
        <v>46</v>
      </c>
      <c r="H114" s="35">
        <f>ROUNDDOWN(단가조사!G114*옵션!$D$11, 0)</f>
        <v>4251</v>
      </c>
      <c r="I114" s="35"/>
      <c r="J114" s="35"/>
      <c r="K114" s="35"/>
      <c r="L114" s="35">
        <f t="shared" si="3"/>
        <v>4251</v>
      </c>
      <c r="M114" s="57"/>
    </row>
    <row r="115" spans="2:13" ht="21.6" customHeight="1">
      <c r="B115" s="15" t="s">
        <v>711</v>
      </c>
      <c r="C115" s="13" t="s">
        <v>463</v>
      </c>
      <c r="D115" s="13" t="s">
        <v>464</v>
      </c>
      <c r="E115" s="13" t="s">
        <v>465</v>
      </c>
      <c r="F115" s="26" t="s">
        <v>466</v>
      </c>
      <c r="G115" s="24">
        <v>11</v>
      </c>
      <c r="H115" s="35">
        <f>ROUNDDOWN(단가조사!G115*옵션!$D$11, 0)</f>
        <v>20000</v>
      </c>
      <c r="I115" s="35"/>
      <c r="J115" s="35"/>
      <c r="K115" s="35"/>
      <c r="L115" s="35">
        <f t="shared" si="3"/>
        <v>20000</v>
      </c>
      <c r="M115" s="57"/>
    </row>
    <row r="116" spans="2:13" ht="21.6" customHeight="1">
      <c r="B116" s="15" t="s">
        <v>712</v>
      </c>
      <c r="C116" s="13" t="s">
        <v>468</v>
      </c>
      <c r="D116" s="13" t="s">
        <v>469</v>
      </c>
      <c r="E116" s="13" t="s">
        <v>470</v>
      </c>
      <c r="F116" s="26" t="s">
        <v>220</v>
      </c>
      <c r="G116" s="24">
        <v>3</v>
      </c>
      <c r="H116" s="35">
        <f>ROUNDDOWN(단가조사!G116*옵션!$D$11, 0)</f>
        <v>17400</v>
      </c>
      <c r="I116" s="35"/>
      <c r="J116" s="35"/>
      <c r="K116" s="35"/>
      <c r="L116" s="35">
        <f t="shared" si="3"/>
        <v>17400</v>
      </c>
      <c r="M116" s="57"/>
    </row>
    <row r="117" spans="2:13" ht="21.6" customHeight="1">
      <c r="B117" s="15" t="s">
        <v>713</v>
      </c>
      <c r="C117" s="13" t="s">
        <v>473</v>
      </c>
      <c r="D117" s="13" t="s">
        <v>474</v>
      </c>
      <c r="E117" s="13" t="s">
        <v>475</v>
      </c>
      <c r="F117" s="26" t="s">
        <v>220</v>
      </c>
      <c r="G117" s="24">
        <v>3</v>
      </c>
      <c r="H117" s="35">
        <f>ROUNDDOWN(단가조사!G117*옵션!$D$11, 0)</f>
        <v>100000</v>
      </c>
      <c r="I117" s="35"/>
      <c r="J117" s="35"/>
      <c r="K117" s="35"/>
      <c r="L117" s="35">
        <f t="shared" si="3"/>
        <v>100000</v>
      </c>
      <c r="M117" s="57"/>
    </row>
    <row r="118" spans="2:13" ht="21.6" customHeight="1">
      <c r="B118" s="15" t="s">
        <v>714</v>
      </c>
      <c r="C118" s="13" t="s">
        <v>476</v>
      </c>
      <c r="D118" s="13" t="s">
        <v>477</v>
      </c>
      <c r="E118" s="13" t="s">
        <v>478</v>
      </c>
      <c r="F118" s="26" t="s">
        <v>220</v>
      </c>
      <c r="G118" s="24">
        <v>2</v>
      </c>
      <c r="H118" s="35">
        <f>ROUNDDOWN(단가조사!G118*옵션!$D$11, 0)</f>
        <v>1340</v>
      </c>
      <c r="I118" s="35"/>
      <c r="J118" s="35"/>
      <c r="K118" s="35"/>
      <c r="L118" s="35">
        <f t="shared" si="3"/>
        <v>1340</v>
      </c>
      <c r="M118" s="57"/>
    </row>
    <row r="119" spans="2:13" ht="21.6" customHeight="1">
      <c r="B119" s="15" t="s">
        <v>715</v>
      </c>
      <c r="C119" s="13" t="s">
        <v>482</v>
      </c>
      <c r="D119" s="13" t="s">
        <v>477</v>
      </c>
      <c r="E119" s="13" t="s">
        <v>483</v>
      </c>
      <c r="F119" s="26" t="s">
        <v>220</v>
      </c>
      <c r="G119" s="24">
        <v>10</v>
      </c>
      <c r="H119" s="35">
        <f>ROUNDDOWN(단가조사!G119*옵션!$D$11, 0)</f>
        <v>3010</v>
      </c>
      <c r="I119" s="35"/>
      <c r="J119" s="35"/>
      <c r="K119" s="35"/>
      <c r="L119" s="35">
        <f t="shared" si="3"/>
        <v>3010</v>
      </c>
      <c r="M119" s="57"/>
    </row>
    <row r="120" spans="2:13" ht="21.6" customHeight="1">
      <c r="B120" s="15" t="s">
        <v>716</v>
      </c>
      <c r="C120" s="13" t="s">
        <v>484</v>
      </c>
      <c r="D120" s="13" t="s">
        <v>477</v>
      </c>
      <c r="E120" s="13" t="s">
        <v>485</v>
      </c>
      <c r="F120" s="26" t="s">
        <v>220</v>
      </c>
      <c r="G120" s="24">
        <v>16</v>
      </c>
      <c r="H120" s="35">
        <f>ROUNDDOWN(단가조사!G120*옵션!$D$11, 0)</f>
        <v>4280</v>
      </c>
      <c r="I120" s="35"/>
      <c r="J120" s="35"/>
      <c r="K120" s="35"/>
      <c r="L120" s="35">
        <f t="shared" si="3"/>
        <v>4280</v>
      </c>
      <c r="M120" s="57"/>
    </row>
    <row r="121" spans="2:13" ht="21.6" customHeight="1">
      <c r="B121" s="15" t="s">
        <v>717</v>
      </c>
      <c r="C121" s="13" t="s">
        <v>486</v>
      </c>
      <c r="D121" s="13" t="s">
        <v>487</v>
      </c>
      <c r="E121" s="13" t="s">
        <v>488</v>
      </c>
      <c r="F121" s="26" t="s">
        <v>220</v>
      </c>
      <c r="G121" s="24">
        <v>66</v>
      </c>
      <c r="H121" s="35">
        <f>ROUNDDOWN(단가조사!G121*옵션!$D$11, 0)</f>
        <v>200</v>
      </c>
      <c r="I121" s="35"/>
      <c r="J121" s="35"/>
      <c r="K121" s="35"/>
      <c r="L121" s="35">
        <f t="shared" si="3"/>
        <v>200</v>
      </c>
      <c r="M121" s="57"/>
    </row>
    <row r="122" spans="2:13" ht="21.6" customHeight="1">
      <c r="B122" s="15" t="s">
        <v>718</v>
      </c>
      <c r="C122" s="13" t="s">
        <v>489</v>
      </c>
      <c r="D122" s="13" t="s">
        <v>487</v>
      </c>
      <c r="E122" s="13" t="s">
        <v>490</v>
      </c>
      <c r="F122" s="26" t="s">
        <v>220</v>
      </c>
      <c r="G122" s="24">
        <v>40</v>
      </c>
      <c r="H122" s="35">
        <f>ROUNDDOWN(단가조사!G122*옵션!$D$11, 0)</f>
        <v>260</v>
      </c>
      <c r="I122" s="35"/>
      <c r="J122" s="35"/>
      <c r="K122" s="35"/>
      <c r="L122" s="35">
        <f t="shared" si="3"/>
        <v>260</v>
      </c>
      <c r="M122" s="57"/>
    </row>
    <row r="123" spans="2:13" ht="21.6" customHeight="1">
      <c r="B123" s="15" t="s">
        <v>719</v>
      </c>
      <c r="C123" s="13" t="s">
        <v>491</v>
      </c>
      <c r="D123" s="13" t="s">
        <v>492</v>
      </c>
      <c r="E123" s="13" t="s">
        <v>493</v>
      </c>
      <c r="F123" s="26" t="s">
        <v>220</v>
      </c>
      <c r="G123" s="24">
        <v>3</v>
      </c>
      <c r="H123" s="35">
        <f>ROUNDDOWN(단가조사!G123*옵션!$D$11, 0)</f>
        <v>2080</v>
      </c>
      <c r="I123" s="35"/>
      <c r="J123" s="35"/>
      <c r="K123" s="35"/>
      <c r="L123" s="35">
        <f t="shared" si="3"/>
        <v>2080</v>
      </c>
      <c r="M123" s="57"/>
    </row>
    <row r="124" spans="2:13" ht="21.6" customHeight="1">
      <c r="B124" s="15" t="s">
        <v>720</v>
      </c>
      <c r="C124" s="13" t="s">
        <v>494</v>
      </c>
      <c r="D124" s="13" t="s">
        <v>495</v>
      </c>
      <c r="E124" s="13" t="s">
        <v>496</v>
      </c>
      <c r="F124" s="26" t="s">
        <v>497</v>
      </c>
      <c r="G124" s="24">
        <v>20</v>
      </c>
      <c r="H124" s="35">
        <f>ROUNDDOWN(단가조사!G124*옵션!$D$11, 0)</f>
        <v>1147</v>
      </c>
      <c r="I124" s="35"/>
      <c r="J124" s="35"/>
      <c r="K124" s="35"/>
      <c r="L124" s="35">
        <f t="shared" si="3"/>
        <v>1147</v>
      </c>
      <c r="M124" s="57"/>
    </row>
    <row r="125" spans="2:13" ht="21.6" customHeight="1">
      <c r="B125" s="15" t="s">
        <v>721</v>
      </c>
      <c r="C125" s="13" t="s">
        <v>499</v>
      </c>
      <c r="D125" s="13" t="s">
        <v>500</v>
      </c>
      <c r="E125" s="13" t="s">
        <v>501</v>
      </c>
      <c r="F125" s="26" t="s">
        <v>497</v>
      </c>
      <c r="G125" s="24">
        <v>6.92</v>
      </c>
      <c r="H125" s="35">
        <f>ROUNDDOWN(단가조사!G125*옵션!$D$11, 0)</f>
        <v>8400</v>
      </c>
      <c r="I125" s="35"/>
      <c r="J125" s="35"/>
      <c r="K125" s="35"/>
      <c r="L125" s="35">
        <f t="shared" si="3"/>
        <v>8400</v>
      </c>
      <c r="M125" s="57"/>
    </row>
    <row r="126" spans="2:13" ht="21.6" customHeight="1">
      <c r="B126" s="15" t="s">
        <v>722</v>
      </c>
      <c r="C126" s="13" t="s">
        <v>503</v>
      </c>
      <c r="D126" s="13" t="s">
        <v>504</v>
      </c>
      <c r="E126" s="13" t="s">
        <v>505</v>
      </c>
      <c r="F126" s="26" t="s">
        <v>220</v>
      </c>
      <c r="G126" s="24">
        <v>8</v>
      </c>
      <c r="H126" s="35">
        <f>ROUNDDOWN(단가조사!G126*옵션!$D$11, 0)</f>
        <v>270</v>
      </c>
      <c r="I126" s="35"/>
      <c r="J126" s="35"/>
      <c r="K126" s="35"/>
      <c r="L126" s="35">
        <f t="shared" si="3"/>
        <v>270</v>
      </c>
      <c r="M126" s="57"/>
    </row>
    <row r="127" spans="2:13" ht="21.6" customHeight="1">
      <c r="B127" s="15" t="s">
        <v>723</v>
      </c>
      <c r="C127" s="13" t="s">
        <v>507</v>
      </c>
      <c r="D127" s="13" t="s">
        <v>508</v>
      </c>
      <c r="E127" s="13" t="s">
        <v>509</v>
      </c>
      <c r="F127" s="26" t="s">
        <v>220</v>
      </c>
      <c r="G127" s="24">
        <v>140</v>
      </c>
      <c r="H127" s="35">
        <f>ROUNDDOWN(단가조사!G127*옵션!$D$11, 0)</f>
        <v>28</v>
      </c>
      <c r="I127" s="35"/>
      <c r="J127" s="35"/>
      <c r="K127" s="35"/>
      <c r="L127" s="35">
        <f t="shared" si="3"/>
        <v>28</v>
      </c>
      <c r="M127" s="57"/>
    </row>
    <row r="128" spans="2:13" ht="21.6" customHeight="1">
      <c r="B128" s="15" t="s">
        <v>724</v>
      </c>
      <c r="C128" s="13" t="s">
        <v>510</v>
      </c>
      <c r="D128" s="13" t="s">
        <v>508</v>
      </c>
      <c r="E128" s="13" t="s">
        <v>505</v>
      </c>
      <c r="F128" s="26" t="s">
        <v>511</v>
      </c>
      <c r="G128" s="24">
        <v>448</v>
      </c>
      <c r="H128" s="35">
        <f>ROUNDDOWN(단가조사!G128*옵션!$D$11, 0)</f>
        <v>28</v>
      </c>
      <c r="I128" s="35"/>
      <c r="J128" s="35"/>
      <c r="K128" s="35"/>
      <c r="L128" s="35">
        <f t="shared" si="3"/>
        <v>28</v>
      </c>
      <c r="M128" s="57"/>
    </row>
    <row r="129" spans="2:13" ht="21.6" customHeight="1">
      <c r="B129" s="15" t="s">
        <v>725</v>
      </c>
      <c r="C129" s="13" t="s">
        <v>512</v>
      </c>
      <c r="D129" s="13" t="s">
        <v>513</v>
      </c>
      <c r="E129" s="13" t="s">
        <v>514</v>
      </c>
      <c r="F129" s="26" t="s">
        <v>511</v>
      </c>
      <c r="G129" s="24">
        <v>532</v>
      </c>
      <c r="H129" s="35">
        <f>ROUNDDOWN(단가조사!G129*옵션!$D$11, 0)</f>
        <v>10</v>
      </c>
      <c r="I129" s="35"/>
      <c r="J129" s="35"/>
      <c r="K129" s="35"/>
      <c r="L129" s="35">
        <f t="shared" si="3"/>
        <v>10</v>
      </c>
      <c r="M129" s="57"/>
    </row>
    <row r="130" spans="2:13" ht="21.6" customHeight="1">
      <c r="B130" s="15" t="s">
        <v>726</v>
      </c>
      <c r="C130" s="13" t="s">
        <v>515</v>
      </c>
      <c r="D130" s="13" t="s">
        <v>516</v>
      </c>
      <c r="E130" s="13" t="s">
        <v>517</v>
      </c>
      <c r="F130" s="26" t="s">
        <v>220</v>
      </c>
      <c r="G130" s="24">
        <v>3</v>
      </c>
      <c r="H130" s="35">
        <f>ROUNDDOWN(단가조사!G130*옵션!$D$11, 0)</f>
        <v>200000</v>
      </c>
      <c r="I130" s="35"/>
      <c r="J130" s="35"/>
      <c r="K130" s="35"/>
      <c r="L130" s="35">
        <f t="shared" si="3"/>
        <v>200000</v>
      </c>
      <c r="M130" s="57"/>
    </row>
    <row r="131" spans="2:13" ht="21.6" customHeight="1">
      <c r="B131" s="15" t="s">
        <v>727</v>
      </c>
      <c r="C131" s="13" t="s">
        <v>518</v>
      </c>
      <c r="D131" s="13" t="s">
        <v>519</v>
      </c>
      <c r="E131" s="13" t="s">
        <v>520</v>
      </c>
      <c r="F131" s="26" t="s">
        <v>220</v>
      </c>
      <c r="G131" s="24">
        <v>157</v>
      </c>
      <c r="H131" s="35">
        <f>ROUNDDOWN(단가조사!G131*옵션!$D$11, 0)</f>
        <v>0</v>
      </c>
      <c r="I131" s="35"/>
      <c r="J131" s="35"/>
      <c r="K131" s="35"/>
      <c r="L131" s="35">
        <f t="shared" si="3"/>
        <v>0</v>
      </c>
      <c r="M131" s="57"/>
    </row>
    <row r="132" spans="2:13" ht="21.6" customHeight="1">
      <c r="B132" s="15" t="s">
        <v>728</v>
      </c>
      <c r="C132" s="13" t="s">
        <v>521</v>
      </c>
      <c r="D132" s="13" t="s">
        <v>522</v>
      </c>
      <c r="E132" s="13" t="s">
        <v>523</v>
      </c>
      <c r="F132" s="26" t="s">
        <v>220</v>
      </c>
      <c r="G132" s="24">
        <v>1</v>
      </c>
      <c r="H132" s="35">
        <f>ROUNDDOWN(단가조사!G132*옵션!$D$11, 0)</f>
        <v>1600241</v>
      </c>
      <c r="I132" s="35"/>
      <c r="J132" s="35"/>
      <c r="K132" s="35"/>
      <c r="L132" s="35">
        <f t="shared" ref="L132:L160" si="4">SUM(H132,I132,J132)</f>
        <v>1600241</v>
      </c>
      <c r="M132" s="57"/>
    </row>
    <row r="133" spans="2:13" ht="21.6" customHeight="1">
      <c r="B133" s="15" t="s">
        <v>729</v>
      </c>
      <c r="C133" s="13" t="s">
        <v>525</v>
      </c>
      <c r="D133" s="13" t="s">
        <v>522</v>
      </c>
      <c r="E133" s="13" t="s">
        <v>526</v>
      </c>
      <c r="F133" s="26" t="s">
        <v>220</v>
      </c>
      <c r="G133" s="24">
        <v>1</v>
      </c>
      <c r="H133" s="35">
        <f>ROUNDDOWN(단가조사!G133*옵션!$D$11, 0)</f>
        <v>2225982</v>
      </c>
      <c r="I133" s="35"/>
      <c r="J133" s="35"/>
      <c r="K133" s="35"/>
      <c r="L133" s="35">
        <f t="shared" si="4"/>
        <v>2225982</v>
      </c>
      <c r="M133" s="57"/>
    </row>
    <row r="134" spans="2:13" ht="21.6" customHeight="1">
      <c r="B134" s="15" t="s">
        <v>730</v>
      </c>
      <c r="C134" s="13" t="s">
        <v>527</v>
      </c>
      <c r="D134" s="13" t="s">
        <v>522</v>
      </c>
      <c r="E134" s="13" t="s">
        <v>528</v>
      </c>
      <c r="F134" s="26" t="s">
        <v>220</v>
      </c>
      <c r="G134" s="24">
        <v>1</v>
      </c>
      <c r="H134" s="35">
        <f>ROUNDDOWN(단가조사!G134*옵션!$D$11, 0)</f>
        <v>1641315</v>
      </c>
      <c r="I134" s="35"/>
      <c r="J134" s="35"/>
      <c r="K134" s="35"/>
      <c r="L134" s="35">
        <f t="shared" si="4"/>
        <v>1641315</v>
      </c>
      <c r="M134" s="57"/>
    </row>
    <row r="135" spans="2:13" ht="21.6" customHeight="1">
      <c r="B135" s="15" t="s">
        <v>731</v>
      </c>
      <c r="C135" s="13" t="s">
        <v>529</v>
      </c>
      <c r="D135" s="13" t="s">
        <v>522</v>
      </c>
      <c r="E135" s="13" t="s">
        <v>530</v>
      </c>
      <c r="F135" s="26" t="s">
        <v>220</v>
      </c>
      <c r="G135" s="24">
        <v>3</v>
      </c>
      <c r="H135" s="35">
        <f>ROUNDDOWN(단가조사!G135*옵션!$D$11, 0)</f>
        <v>1642609</v>
      </c>
      <c r="I135" s="35"/>
      <c r="J135" s="35"/>
      <c r="K135" s="35"/>
      <c r="L135" s="35">
        <f t="shared" si="4"/>
        <v>1642609</v>
      </c>
      <c r="M135" s="57"/>
    </row>
    <row r="136" spans="2:13" ht="21.6" customHeight="1">
      <c r="B136" s="15" t="s">
        <v>732</v>
      </c>
      <c r="C136" s="13" t="s">
        <v>531</v>
      </c>
      <c r="D136" s="13" t="s">
        <v>522</v>
      </c>
      <c r="E136" s="13" t="s">
        <v>532</v>
      </c>
      <c r="F136" s="26" t="s">
        <v>220</v>
      </c>
      <c r="G136" s="24">
        <v>1</v>
      </c>
      <c r="H136" s="35">
        <f>ROUNDDOWN(단가조사!G136*옵션!$D$11, 0)</f>
        <v>1641315</v>
      </c>
      <c r="I136" s="35"/>
      <c r="J136" s="35"/>
      <c r="K136" s="35"/>
      <c r="L136" s="35">
        <f t="shared" si="4"/>
        <v>1641315</v>
      </c>
      <c r="M136" s="57"/>
    </row>
    <row r="137" spans="2:13" ht="21.6" customHeight="1">
      <c r="B137" s="15" t="s">
        <v>733</v>
      </c>
      <c r="C137" s="13" t="s">
        <v>533</v>
      </c>
      <c r="D137" s="13" t="s">
        <v>522</v>
      </c>
      <c r="E137" s="13" t="s">
        <v>534</v>
      </c>
      <c r="F137" s="26" t="s">
        <v>220</v>
      </c>
      <c r="G137" s="24">
        <v>1</v>
      </c>
      <c r="H137" s="35">
        <f>ROUNDDOWN(단가조사!G137*옵션!$D$11, 0)</f>
        <v>1805475</v>
      </c>
      <c r="I137" s="35"/>
      <c r="J137" s="35"/>
      <c r="K137" s="35"/>
      <c r="L137" s="35">
        <f t="shared" si="4"/>
        <v>1805475</v>
      </c>
      <c r="M137" s="57"/>
    </row>
    <row r="138" spans="2:13" ht="21.6" customHeight="1">
      <c r="B138" s="15" t="s">
        <v>734</v>
      </c>
      <c r="C138" s="13" t="s">
        <v>535</v>
      </c>
      <c r="D138" s="13" t="s">
        <v>522</v>
      </c>
      <c r="E138" s="13" t="s">
        <v>536</v>
      </c>
      <c r="F138" s="26" t="s">
        <v>220</v>
      </c>
      <c r="G138" s="24">
        <v>1</v>
      </c>
      <c r="H138" s="35">
        <f>ROUNDDOWN(단가조사!G138*옵션!$D$11, 0)</f>
        <v>1755888</v>
      </c>
      <c r="I138" s="35"/>
      <c r="J138" s="35"/>
      <c r="K138" s="35"/>
      <c r="L138" s="35">
        <f t="shared" si="4"/>
        <v>1755888</v>
      </c>
      <c r="M138" s="57"/>
    </row>
    <row r="139" spans="2:13" ht="21.6" customHeight="1">
      <c r="B139" s="15" t="s">
        <v>735</v>
      </c>
      <c r="C139" s="13" t="s">
        <v>537</v>
      </c>
      <c r="D139" s="13" t="s">
        <v>522</v>
      </c>
      <c r="E139" s="13" t="s">
        <v>538</v>
      </c>
      <c r="F139" s="26" t="s">
        <v>220</v>
      </c>
      <c r="G139" s="24">
        <v>1</v>
      </c>
      <c r="H139" s="35">
        <f>ROUNDDOWN(단가조사!G139*옵션!$D$11, 0)</f>
        <v>1642609</v>
      </c>
      <c r="I139" s="35"/>
      <c r="J139" s="35"/>
      <c r="K139" s="35"/>
      <c r="L139" s="35">
        <f t="shared" si="4"/>
        <v>1642609</v>
      </c>
      <c r="M139" s="57"/>
    </row>
    <row r="140" spans="2:13" ht="21.6" customHeight="1">
      <c r="B140" s="15" t="s">
        <v>736</v>
      </c>
      <c r="C140" s="13" t="s">
        <v>539</v>
      </c>
      <c r="D140" s="13" t="s">
        <v>522</v>
      </c>
      <c r="E140" s="13" t="s">
        <v>540</v>
      </c>
      <c r="F140" s="26" t="s">
        <v>220</v>
      </c>
      <c r="G140" s="24">
        <v>1</v>
      </c>
      <c r="H140" s="35">
        <f>ROUNDDOWN(단가조사!G140*옵션!$D$11, 0)</f>
        <v>1623130</v>
      </c>
      <c r="I140" s="35"/>
      <c r="J140" s="35"/>
      <c r="K140" s="35"/>
      <c r="L140" s="35">
        <f t="shared" si="4"/>
        <v>1623130</v>
      </c>
      <c r="M140" s="57"/>
    </row>
    <row r="141" spans="2:13" ht="21.6" customHeight="1">
      <c r="B141" s="15" t="s">
        <v>737</v>
      </c>
      <c r="C141" s="13" t="s">
        <v>541</v>
      </c>
      <c r="D141" s="13" t="s">
        <v>522</v>
      </c>
      <c r="E141" s="13" t="s">
        <v>542</v>
      </c>
      <c r="F141" s="26" t="s">
        <v>220</v>
      </c>
      <c r="G141" s="24">
        <v>1</v>
      </c>
      <c r="H141" s="35">
        <f>ROUNDDOWN(단가조사!G141*옵션!$D$11, 0)</f>
        <v>6225283</v>
      </c>
      <c r="I141" s="35"/>
      <c r="J141" s="35"/>
      <c r="K141" s="35"/>
      <c r="L141" s="35">
        <f t="shared" si="4"/>
        <v>6225283</v>
      </c>
      <c r="M141" s="57"/>
    </row>
    <row r="142" spans="2:13" ht="21.6" customHeight="1">
      <c r="B142" s="15" t="s">
        <v>738</v>
      </c>
      <c r="C142" s="13" t="s">
        <v>543</v>
      </c>
      <c r="D142" s="13" t="s">
        <v>522</v>
      </c>
      <c r="E142" s="13" t="s">
        <v>544</v>
      </c>
      <c r="F142" s="26" t="s">
        <v>220</v>
      </c>
      <c r="G142" s="24">
        <v>1</v>
      </c>
      <c r="H142" s="35">
        <f>ROUNDDOWN(단가조사!G142*옵션!$D$11, 0)</f>
        <v>5100172</v>
      </c>
      <c r="I142" s="35"/>
      <c r="J142" s="35"/>
      <c r="K142" s="35"/>
      <c r="L142" s="35">
        <f t="shared" si="4"/>
        <v>5100172</v>
      </c>
      <c r="M142" s="57"/>
    </row>
    <row r="143" spans="2:13" ht="21.6" customHeight="1">
      <c r="B143" s="15" t="s">
        <v>739</v>
      </c>
      <c r="C143" s="13" t="s">
        <v>545</v>
      </c>
      <c r="D143" s="13" t="s">
        <v>522</v>
      </c>
      <c r="E143" s="13" t="s">
        <v>546</v>
      </c>
      <c r="F143" s="26" t="s">
        <v>220</v>
      </c>
      <c r="G143" s="24">
        <v>1</v>
      </c>
      <c r="H143" s="35">
        <f>ROUNDDOWN(단가조사!G143*옵션!$D$11, 0)</f>
        <v>5477339</v>
      </c>
      <c r="I143" s="35"/>
      <c r="J143" s="35"/>
      <c r="K143" s="35"/>
      <c r="L143" s="35">
        <f t="shared" si="4"/>
        <v>5477339</v>
      </c>
      <c r="M143" s="57"/>
    </row>
    <row r="144" spans="2:13" ht="21.6" customHeight="1">
      <c r="B144" s="15" t="s">
        <v>740</v>
      </c>
      <c r="C144" s="13" t="s">
        <v>547</v>
      </c>
      <c r="D144" s="13" t="s">
        <v>548</v>
      </c>
      <c r="E144" s="13" t="s">
        <v>549</v>
      </c>
      <c r="F144" s="26" t="s">
        <v>220</v>
      </c>
      <c r="G144" s="24">
        <v>10</v>
      </c>
      <c r="H144" s="35">
        <f>ROUNDDOWN(단가조사!G144*옵션!$D$11, 0)</f>
        <v>66000</v>
      </c>
      <c r="I144" s="35"/>
      <c r="J144" s="35"/>
      <c r="K144" s="35"/>
      <c r="L144" s="35">
        <f t="shared" si="4"/>
        <v>66000</v>
      </c>
      <c r="M144" s="57"/>
    </row>
    <row r="145" spans="2:13" ht="21.6" customHeight="1">
      <c r="B145" s="15" t="s">
        <v>741</v>
      </c>
      <c r="C145" s="13" t="s">
        <v>550</v>
      </c>
      <c r="D145" s="13" t="s">
        <v>551</v>
      </c>
      <c r="E145" s="13"/>
      <c r="F145" s="26" t="s">
        <v>220</v>
      </c>
      <c r="G145" s="24">
        <v>1</v>
      </c>
      <c r="H145" s="35">
        <f>ROUNDDOWN(단가조사!G145*옵션!$D$11, 0)</f>
        <v>6810000</v>
      </c>
      <c r="I145" s="35"/>
      <c r="J145" s="35"/>
      <c r="K145" s="35"/>
      <c r="L145" s="35">
        <f t="shared" si="4"/>
        <v>6810000</v>
      </c>
      <c r="M145" s="57"/>
    </row>
    <row r="146" spans="2:13" ht="21.6" customHeight="1">
      <c r="B146" s="15" t="s">
        <v>742</v>
      </c>
      <c r="C146" s="13" t="s">
        <v>553</v>
      </c>
      <c r="D146" s="13" t="s">
        <v>554</v>
      </c>
      <c r="E146" s="13" t="s">
        <v>555</v>
      </c>
      <c r="F146" s="26" t="s">
        <v>220</v>
      </c>
      <c r="G146" s="24">
        <v>137</v>
      </c>
      <c r="H146" s="35">
        <f>ROUNDDOWN(단가조사!G146*옵션!$D$11, 0)</f>
        <v>65000</v>
      </c>
      <c r="I146" s="35"/>
      <c r="J146" s="35"/>
      <c r="K146" s="35"/>
      <c r="L146" s="35">
        <f t="shared" si="4"/>
        <v>65000</v>
      </c>
      <c r="M146" s="57"/>
    </row>
    <row r="147" spans="2:13" ht="21.6" customHeight="1">
      <c r="B147" s="15" t="s">
        <v>743</v>
      </c>
      <c r="C147" s="13" t="s">
        <v>557</v>
      </c>
      <c r="D147" s="13" t="s">
        <v>558</v>
      </c>
      <c r="E147" s="13" t="s">
        <v>559</v>
      </c>
      <c r="F147" s="26" t="s">
        <v>220</v>
      </c>
      <c r="G147" s="24">
        <v>26</v>
      </c>
      <c r="H147" s="35">
        <f>ROUNDDOWN(단가조사!G147*옵션!$D$11, 0)</f>
        <v>97000</v>
      </c>
      <c r="I147" s="35"/>
      <c r="J147" s="35"/>
      <c r="K147" s="35"/>
      <c r="L147" s="35">
        <f t="shared" si="4"/>
        <v>97000</v>
      </c>
      <c r="M147" s="57"/>
    </row>
    <row r="148" spans="2:13" ht="21.6" customHeight="1">
      <c r="B148" s="15" t="s">
        <v>744</v>
      </c>
      <c r="C148" s="13" t="s">
        <v>560</v>
      </c>
      <c r="D148" s="13" t="s">
        <v>561</v>
      </c>
      <c r="E148" s="13" t="s">
        <v>562</v>
      </c>
      <c r="F148" s="26" t="s">
        <v>220</v>
      </c>
      <c r="G148" s="24">
        <v>24</v>
      </c>
      <c r="H148" s="35">
        <f>ROUNDDOWN(단가조사!G148*옵션!$D$11, 0)</f>
        <v>91000</v>
      </c>
      <c r="I148" s="35"/>
      <c r="J148" s="35"/>
      <c r="K148" s="35"/>
      <c r="L148" s="35">
        <f t="shared" si="4"/>
        <v>91000</v>
      </c>
      <c r="M148" s="57"/>
    </row>
    <row r="149" spans="2:13" ht="21.6" customHeight="1">
      <c r="B149" s="15" t="s">
        <v>745</v>
      </c>
      <c r="C149" s="13" t="s">
        <v>563</v>
      </c>
      <c r="D149" s="13" t="s">
        <v>564</v>
      </c>
      <c r="E149" s="13" t="s">
        <v>565</v>
      </c>
      <c r="F149" s="26" t="s">
        <v>220</v>
      </c>
      <c r="G149" s="24">
        <v>16</v>
      </c>
      <c r="H149" s="35">
        <f>ROUNDDOWN(단가조사!G149*옵션!$D$11, 0)</f>
        <v>45000</v>
      </c>
      <c r="I149" s="35"/>
      <c r="J149" s="35"/>
      <c r="K149" s="35"/>
      <c r="L149" s="35">
        <f t="shared" si="4"/>
        <v>45000</v>
      </c>
      <c r="M149" s="57"/>
    </row>
    <row r="150" spans="2:13" ht="21.6" customHeight="1">
      <c r="B150" s="15" t="s">
        <v>746</v>
      </c>
      <c r="C150" s="13" t="s">
        <v>566</v>
      </c>
      <c r="D150" s="13" t="s">
        <v>567</v>
      </c>
      <c r="E150" s="13" t="s">
        <v>568</v>
      </c>
      <c r="F150" s="26" t="s">
        <v>220</v>
      </c>
      <c r="G150" s="24">
        <v>16</v>
      </c>
      <c r="H150" s="35">
        <f>ROUNDDOWN(단가조사!G150*옵션!$D$11, 0)</f>
        <v>273000</v>
      </c>
      <c r="I150" s="35"/>
      <c r="J150" s="35"/>
      <c r="K150" s="35"/>
      <c r="L150" s="35">
        <f t="shared" si="4"/>
        <v>273000</v>
      </c>
      <c r="M150" s="57"/>
    </row>
    <row r="151" spans="2:13" ht="21.6" customHeight="1">
      <c r="B151" s="15" t="s">
        <v>747</v>
      </c>
      <c r="C151" s="13" t="s">
        <v>569</v>
      </c>
      <c r="D151" s="13" t="s">
        <v>570</v>
      </c>
      <c r="E151" s="13" t="s">
        <v>571</v>
      </c>
      <c r="F151" s="26" t="s">
        <v>220</v>
      </c>
      <c r="G151" s="24">
        <v>157</v>
      </c>
      <c r="H151" s="35">
        <f>ROUNDDOWN(단가조사!G151*옵션!$D$11, 0)</f>
        <v>38000</v>
      </c>
      <c r="I151" s="35"/>
      <c r="J151" s="35"/>
      <c r="K151" s="35"/>
      <c r="L151" s="35">
        <f t="shared" si="4"/>
        <v>38000</v>
      </c>
      <c r="M151" s="57"/>
    </row>
    <row r="152" spans="2:13" ht="21.6" customHeight="1">
      <c r="B152" s="15" t="s">
        <v>748</v>
      </c>
      <c r="C152" s="13" t="s">
        <v>572</v>
      </c>
      <c r="D152" s="13" t="s">
        <v>573</v>
      </c>
      <c r="E152" s="13" t="s">
        <v>574</v>
      </c>
      <c r="F152" s="26" t="s">
        <v>220</v>
      </c>
      <c r="G152" s="24">
        <v>12</v>
      </c>
      <c r="H152" s="35">
        <f>ROUNDDOWN(단가조사!G152*옵션!$D$11, 0)</f>
        <v>45000</v>
      </c>
      <c r="I152" s="35"/>
      <c r="J152" s="35"/>
      <c r="K152" s="35"/>
      <c r="L152" s="35">
        <f t="shared" si="4"/>
        <v>45000</v>
      </c>
      <c r="M152" s="57"/>
    </row>
    <row r="153" spans="2:13" ht="21.6" customHeight="1">
      <c r="B153" s="15" t="s">
        <v>749</v>
      </c>
      <c r="C153" s="13" t="s">
        <v>575</v>
      </c>
      <c r="D153" s="13" t="s">
        <v>576</v>
      </c>
      <c r="E153" s="13"/>
      <c r="F153" s="26" t="s">
        <v>220</v>
      </c>
      <c r="G153" s="24">
        <v>1</v>
      </c>
      <c r="H153" s="35">
        <f>ROUNDDOWN(단가조사!G153*옵션!$D$11, 0)</f>
        <v>9670000</v>
      </c>
      <c r="I153" s="35"/>
      <c r="J153" s="35"/>
      <c r="K153" s="35"/>
      <c r="L153" s="35">
        <f t="shared" si="4"/>
        <v>9670000</v>
      </c>
      <c r="M153" s="57"/>
    </row>
    <row r="154" spans="2:13" ht="21.6" customHeight="1">
      <c r="B154" s="15" t="s">
        <v>750</v>
      </c>
      <c r="C154" s="13" t="s">
        <v>577</v>
      </c>
      <c r="D154" s="13" t="s">
        <v>578</v>
      </c>
      <c r="E154" s="13" t="s">
        <v>579</v>
      </c>
      <c r="F154" s="26" t="s">
        <v>580</v>
      </c>
      <c r="G154" s="24">
        <v>12</v>
      </c>
      <c r="H154" s="35">
        <f>단가조사!H154</f>
        <v>498</v>
      </c>
      <c r="I154" s="35">
        <f>단가조사!J154</f>
        <v>1163</v>
      </c>
      <c r="J154" s="35">
        <f>단가조사!L154</f>
        <v>481</v>
      </c>
      <c r="K154" s="35"/>
      <c r="L154" s="35">
        <f t="shared" si="4"/>
        <v>2142</v>
      </c>
      <c r="M154" s="57" t="s">
        <v>751</v>
      </c>
    </row>
    <row r="155" spans="2:13" ht="21.6" customHeight="1">
      <c r="B155" s="15" t="s">
        <v>752</v>
      </c>
      <c r="C155" s="13" t="s">
        <v>584</v>
      </c>
      <c r="D155" s="13" t="s">
        <v>585</v>
      </c>
      <c r="E155" s="13" t="s">
        <v>579</v>
      </c>
      <c r="F155" s="26" t="s">
        <v>580</v>
      </c>
      <c r="G155" s="24">
        <v>9.6</v>
      </c>
      <c r="H155" s="35">
        <f>단가조사!H155</f>
        <v>498</v>
      </c>
      <c r="I155" s="35">
        <f>단가조사!J155</f>
        <v>1163</v>
      </c>
      <c r="J155" s="35">
        <f>단가조사!L155</f>
        <v>481</v>
      </c>
      <c r="K155" s="35"/>
      <c r="L155" s="35">
        <f t="shared" si="4"/>
        <v>2142</v>
      </c>
      <c r="M155" s="57" t="s">
        <v>751</v>
      </c>
    </row>
    <row r="156" spans="2:13" ht="21.6" customHeight="1">
      <c r="B156" s="15" t="s">
        <v>753</v>
      </c>
      <c r="C156" s="13" t="s">
        <v>586</v>
      </c>
      <c r="D156" s="13" t="s">
        <v>587</v>
      </c>
      <c r="E156" s="13" t="s">
        <v>588</v>
      </c>
      <c r="F156" s="26" t="s">
        <v>589</v>
      </c>
      <c r="G156" s="24">
        <v>599.34</v>
      </c>
      <c r="H156" s="35"/>
      <c r="I156" s="35">
        <f>ROUNDDOWN(단가조사!G156, 0)</f>
        <v>265406</v>
      </c>
      <c r="J156" s="35"/>
      <c r="K156" s="35"/>
      <c r="L156" s="35">
        <f t="shared" si="4"/>
        <v>265406</v>
      </c>
      <c r="M156" s="57"/>
    </row>
    <row r="157" spans="2:13" ht="21.6" customHeight="1">
      <c r="B157" s="15" t="s">
        <v>754</v>
      </c>
      <c r="C157" s="13" t="s">
        <v>590</v>
      </c>
      <c r="D157" s="13" t="s">
        <v>587</v>
      </c>
      <c r="E157" s="13" t="s">
        <v>591</v>
      </c>
      <c r="F157" s="26" t="s">
        <v>589</v>
      </c>
      <c r="G157" s="24">
        <v>97</v>
      </c>
      <c r="H157" s="35"/>
      <c r="I157" s="35">
        <f>ROUNDDOWN(단가조사!G157, 0)</f>
        <v>288442</v>
      </c>
      <c r="J157" s="35"/>
      <c r="K157" s="35"/>
      <c r="L157" s="35">
        <f t="shared" si="4"/>
        <v>288442</v>
      </c>
      <c r="M157" s="57"/>
    </row>
    <row r="158" spans="2:13" ht="21.6" customHeight="1">
      <c r="B158" s="15" t="s">
        <v>755</v>
      </c>
      <c r="C158" s="13" t="s">
        <v>592</v>
      </c>
      <c r="D158" s="13" t="s">
        <v>587</v>
      </c>
      <c r="E158" s="13" t="s">
        <v>593</v>
      </c>
      <c r="F158" s="26" t="s">
        <v>589</v>
      </c>
      <c r="G158" s="24">
        <v>0.26</v>
      </c>
      <c r="H158" s="35"/>
      <c r="I158" s="35">
        <f>ROUNDDOWN(단가조사!G158, 0)</f>
        <v>420571</v>
      </c>
      <c r="J158" s="35"/>
      <c r="K158" s="35"/>
      <c r="L158" s="35">
        <f t="shared" si="4"/>
        <v>420571</v>
      </c>
      <c r="M158" s="57"/>
    </row>
    <row r="159" spans="2:13" ht="21.6" customHeight="1">
      <c r="B159" s="15" t="s">
        <v>756</v>
      </c>
      <c r="C159" s="13" t="s">
        <v>594</v>
      </c>
      <c r="D159" s="13" t="s">
        <v>587</v>
      </c>
      <c r="E159" s="13" t="s">
        <v>595</v>
      </c>
      <c r="F159" s="26" t="s">
        <v>589</v>
      </c>
      <c r="G159" s="24">
        <v>1</v>
      </c>
      <c r="H159" s="35"/>
      <c r="I159" s="35">
        <f>ROUNDDOWN(단가조사!G159, 0)</f>
        <v>397259</v>
      </c>
      <c r="J159" s="35"/>
      <c r="K159" s="35"/>
      <c r="L159" s="35">
        <f t="shared" si="4"/>
        <v>397259</v>
      </c>
      <c r="M159" s="57"/>
    </row>
    <row r="160" spans="2:13" ht="21.6" customHeight="1">
      <c r="B160" s="15" t="s">
        <v>757</v>
      </c>
      <c r="C160" s="13" t="s">
        <v>596</v>
      </c>
      <c r="D160" s="13" t="s">
        <v>587</v>
      </c>
      <c r="E160" s="13" t="s">
        <v>597</v>
      </c>
      <c r="F160" s="26" t="s">
        <v>589</v>
      </c>
      <c r="G160" s="24">
        <v>3.94</v>
      </c>
      <c r="H160" s="35"/>
      <c r="I160" s="35">
        <f>ROUNDDOWN(단가조사!G160, 0)</f>
        <v>157068</v>
      </c>
      <c r="J160" s="35"/>
      <c r="K160" s="35"/>
      <c r="L160" s="35">
        <f t="shared" si="4"/>
        <v>157068</v>
      </c>
      <c r="M160" s="57"/>
    </row>
    <row r="161" spans="3:13" ht="21.6" customHeight="1">
      <c r="C161" s="13"/>
      <c r="D161" s="13"/>
      <c r="E161" s="13"/>
      <c r="F161" s="26"/>
      <c r="G161" s="24"/>
      <c r="H161" s="35"/>
      <c r="I161" s="35"/>
      <c r="J161" s="35"/>
      <c r="K161" s="35"/>
      <c r="L161" s="35"/>
      <c r="M161" s="57"/>
    </row>
    <row r="162" spans="3:13" ht="21.6" customHeight="1">
      <c r="C162" s="13"/>
      <c r="D162" s="13"/>
      <c r="E162" s="13"/>
      <c r="F162" s="26"/>
      <c r="G162" s="24"/>
      <c r="H162" s="35"/>
      <c r="I162" s="35"/>
      <c r="J162" s="35"/>
      <c r="K162" s="35"/>
      <c r="L162" s="35"/>
      <c r="M162" s="57"/>
    </row>
    <row r="163" spans="3:13" ht="21.6" customHeight="1">
      <c r="C163" s="13"/>
      <c r="D163" s="13"/>
      <c r="E163" s="13"/>
      <c r="F163" s="26"/>
      <c r="G163" s="24"/>
      <c r="H163" s="35"/>
      <c r="I163" s="35"/>
      <c r="J163" s="35"/>
      <c r="K163" s="35"/>
      <c r="L163" s="35"/>
      <c r="M163" s="57"/>
    </row>
    <row r="164" spans="3:13" ht="21.6" customHeight="1">
      <c r="C164" s="13"/>
      <c r="D164" s="13"/>
      <c r="E164" s="13"/>
      <c r="F164" s="26"/>
      <c r="G164" s="24"/>
      <c r="H164" s="35"/>
      <c r="I164" s="35"/>
      <c r="J164" s="35"/>
      <c r="K164" s="35"/>
      <c r="L164" s="35"/>
      <c r="M164" s="57"/>
    </row>
    <row r="165" spans="3:13" ht="21.6" customHeight="1">
      <c r="C165" s="13"/>
      <c r="D165" s="13"/>
      <c r="E165" s="13"/>
      <c r="F165" s="26"/>
      <c r="G165" s="24"/>
      <c r="H165" s="35"/>
      <c r="I165" s="35"/>
      <c r="J165" s="35"/>
      <c r="K165" s="35"/>
      <c r="L165" s="35"/>
      <c r="M165" s="57"/>
    </row>
    <row r="166" spans="3:13" ht="21.6" customHeight="1">
      <c r="C166" s="13"/>
      <c r="D166" s="13"/>
      <c r="E166" s="13"/>
      <c r="F166" s="26"/>
      <c r="G166" s="24"/>
      <c r="H166" s="35"/>
      <c r="I166" s="35"/>
      <c r="J166" s="35"/>
      <c r="K166" s="35"/>
      <c r="L166" s="35"/>
      <c r="M166" s="57"/>
    </row>
    <row r="167" spans="3:13" ht="21.6" customHeight="1">
      <c r="C167" s="13"/>
      <c r="D167" s="13"/>
      <c r="E167" s="13"/>
      <c r="F167" s="26"/>
      <c r="G167" s="24"/>
      <c r="H167" s="35"/>
      <c r="I167" s="35"/>
      <c r="J167" s="35"/>
      <c r="K167" s="35"/>
      <c r="L167" s="35"/>
      <c r="M167" s="57"/>
    </row>
    <row r="168" spans="3:13" ht="21.6" customHeight="1">
      <c r="C168" s="13"/>
      <c r="D168" s="13"/>
      <c r="E168" s="13"/>
      <c r="F168" s="26"/>
      <c r="G168" s="24"/>
      <c r="H168" s="35"/>
      <c r="I168" s="35"/>
      <c r="J168" s="35"/>
      <c r="K168" s="35"/>
      <c r="L168" s="35"/>
      <c r="M168" s="57"/>
    </row>
    <row r="169" spans="3:13" ht="21.6" customHeight="1">
      <c r="C169" s="13"/>
      <c r="D169" s="13"/>
      <c r="E169" s="13"/>
      <c r="F169" s="26"/>
      <c r="G169" s="24"/>
      <c r="H169" s="35"/>
      <c r="I169" s="35"/>
      <c r="J169" s="35"/>
      <c r="K169" s="35"/>
      <c r="L169" s="35"/>
      <c r="M169" s="57"/>
    </row>
    <row r="170" spans="3:13" ht="21.6" customHeight="1">
      <c r="C170" s="13"/>
      <c r="D170" s="13"/>
      <c r="E170" s="13"/>
      <c r="F170" s="26"/>
      <c r="G170" s="24"/>
      <c r="H170" s="35"/>
      <c r="I170" s="35"/>
      <c r="J170" s="35"/>
      <c r="K170" s="35"/>
      <c r="L170" s="35"/>
      <c r="M170" s="57"/>
    </row>
    <row r="171" spans="3:13" ht="21.6" customHeight="1">
      <c r="C171" s="13"/>
      <c r="D171" s="13"/>
      <c r="E171" s="13"/>
      <c r="F171" s="26"/>
      <c r="G171" s="24"/>
      <c r="H171" s="35"/>
      <c r="I171" s="35"/>
      <c r="J171" s="35"/>
      <c r="K171" s="35"/>
      <c r="L171" s="35"/>
      <c r="M171" s="57"/>
    </row>
    <row r="172" spans="3:13" ht="21.6" customHeight="1">
      <c r="C172" s="13"/>
      <c r="D172" s="13"/>
      <c r="E172" s="13"/>
      <c r="F172" s="26"/>
      <c r="G172" s="24"/>
      <c r="H172" s="35"/>
      <c r="I172" s="35"/>
      <c r="J172" s="35"/>
      <c r="K172" s="35"/>
      <c r="L172" s="35"/>
      <c r="M172" s="57"/>
    </row>
    <row r="173" spans="3:13" ht="21.6" customHeight="1">
      <c r="C173" s="13"/>
      <c r="D173" s="13"/>
      <c r="E173" s="13"/>
      <c r="F173" s="26"/>
      <c r="G173" s="24"/>
      <c r="H173" s="35"/>
      <c r="I173" s="35"/>
      <c r="J173" s="35"/>
      <c r="K173" s="35"/>
      <c r="L173" s="35"/>
      <c r="M173" s="57"/>
    </row>
    <row r="174" spans="3:13" ht="21.6" customHeight="1">
      <c r="C174" s="13"/>
      <c r="D174" s="13"/>
      <c r="E174" s="13"/>
      <c r="F174" s="26"/>
      <c r="G174" s="24"/>
      <c r="H174" s="35"/>
      <c r="I174" s="35"/>
      <c r="J174" s="35"/>
      <c r="K174" s="35"/>
      <c r="L174" s="35"/>
      <c r="M174" s="57"/>
    </row>
    <row r="175" spans="3:13" ht="21.6" customHeight="1">
      <c r="C175" s="13"/>
      <c r="D175" s="13"/>
      <c r="E175" s="13"/>
      <c r="F175" s="26"/>
      <c r="G175" s="24"/>
      <c r="H175" s="35"/>
      <c r="I175" s="35"/>
      <c r="J175" s="35"/>
      <c r="K175" s="35"/>
      <c r="L175" s="35"/>
      <c r="M175" s="57"/>
    </row>
    <row r="176" spans="3:13" ht="21.6" customHeight="1">
      <c r="C176" s="13"/>
      <c r="D176" s="13"/>
      <c r="E176" s="13"/>
      <c r="F176" s="26"/>
      <c r="G176" s="24"/>
      <c r="H176" s="35"/>
      <c r="I176" s="35"/>
      <c r="J176" s="35"/>
      <c r="K176" s="35"/>
      <c r="L176" s="35"/>
      <c r="M176" s="57"/>
    </row>
    <row r="177" spans="3:13" ht="21.6" customHeight="1">
      <c r="C177" s="13"/>
      <c r="D177" s="13"/>
      <c r="E177" s="13"/>
      <c r="F177" s="26"/>
      <c r="G177" s="24"/>
      <c r="H177" s="35"/>
      <c r="I177" s="35"/>
      <c r="J177" s="35"/>
      <c r="K177" s="35"/>
      <c r="L177" s="35"/>
      <c r="M177" s="57"/>
    </row>
    <row r="178" spans="3:13" ht="21.6" customHeight="1">
      <c r="C178" s="13"/>
      <c r="D178" s="13"/>
      <c r="E178" s="13"/>
      <c r="F178" s="26"/>
      <c r="G178" s="24"/>
      <c r="H178" s="35"/>
      <c r="I178" s="35"/>
      <c r="J178" s="35"/>
      <c r="K178" s="35"/>
      <c r="L178" s="35"/>
      <c r="M178" s="57"/>
    </row>
    <row r="179" spans="3:13" ht="21.6" customHeight="1">
      <c r="C179" s="13"/>
      <c r="D179" s="13"/>
      <c r="E179" s="13"/>
      <c r="F179" s="26"/>
      <c r="G179" s="24"/>
      <c r="H179" s="35"/>
      <c r="I179" s="35"/>
      <c r="J179" s="35"/>
      <c r="K179" s="35"/>
      <c r="L179" s="35"/>
      <c r="M179" s="57"/>
    </row>
    <row r="180" spans="3:13" ht="21.6" customHeight="1">
      <c r="C180" s="13"/>
      <c r="D180" s="13"/>
      <c r="E180" s="13"/>
      <c r="F180" s="26"/>
      <c r="G180" s="24"/>
      <c r="H180" s="35"/>
      <c r="I180" s="35"/>
      <c r="J180" s="35"/>
      <c r="K180" s="35"/>
      <c r="L180" s="35"/>
      <c r="M180" s="57"/>
    </row>
    <row r="181" spans="3:13" ht="21.6" customHeight="1">
      <c r="C181" s="13"/>
      <c r="D181" s="13"/>
      <c r="E181" s="13"/>
      <c r="F181" s="26"/>
      <c r="G181" s="24"/>
      <c r="H181" s="35"/>
      <c r="I181" s="35"/>
      <c r="J181" s="35"/>
      <c r="K181" s="35"/>
      <c r="L181" s="35"/>
      <c r="M181" s="57"/>
    </row>
    <row r="182" spans="3:13" ht="21.6" customHeight="1">
      <c r="C182" s="13"/>
      <c r="D182" s="13"/>
      <c r="E182" s="13"/>
      <c r="F182" s="26"/>
      <c r="G182" s="24"/>
      <c r="H182" s="35"/>
      <c r="I182" s="35"/>
      <c r="J182" s="35"/>
      <c r="K182" s="35"/>
      <c r="L182" s="35"/>
      <c r="M182" s="57"/>
    </row>
    <row r="183" spans="3:13" ht="21.6" customHeight="1">
      <c r="C183" s="13"/>
      <c r="D183" s="13"/>
      <c r="E183" s="13"/>
      <c r="F183" s="26"/>
      <c r="G183" s="24"/>
      <c r="H183" s="35"/>
      <c r="I183" s="35"/>
      <c r="J183" s="35"/>
      <c r="K183" s="35"/>
      <c r="L183" s="35"/>
      <c r="M183" s="57"/>
    </row>
    <row r="184" spans="3:13" ht="21.6" customHeight="1">
      <c r="C184" s="13"/>
      <c r="D184" s="13"/>
      <c r="E184" s="13"/>
      <c r="F184" s="26"/>
      <c r="G184" s="24"/>
      <c r="H184" s="35"/>
      <c r="I184" s="35"/>
      <c r="J184" s="35"/>
      <c r="K184" s="35"/>
      <c r="L184" s="35"/>
      <c r="M184" s="57"/>
    </row>
    <row r="185" spans="3:13" ht="21.6" customHeight="1">
      <c r="C185" s="13"/>
      <c r="D185" s="13"/>
      <c r="E185" s="13"/>
      <c r="F185" s="26"/>
      <c r="G185" s="24"/>
      <c r="H185" s="35"/>
      <c r="I185" s="35"/>
      <c r="J185" s="35"/>
      <c r="K185" s="35"/>
      <c r="L185" s="35"/>
      <c r="M185" s="57"/>
    </row>
    <row r="186" spans="3:13" ht="21.6" customHeight="1">
      <c r="C186" s="62"/>
      <c r="D186" s="62"/>
      <c r="E186" s="62"/>
      <c r="G186" s="63"/>
    </row>
    <row r="187" spans="3:13" ht="21.6" customHeight="1">
      <c r="C187" s="62"/>
      <c r="D187" s="62"/>
      <c r="E187" s="62"/>
      <c r="G187" s="63"/>
    </row>
    <row r="188" spans="3:13" ht="21.6" customHeight="1">
      <c r="C188" s="62"/>
      <c r="D188" s="62"/>
      <c r="E188" s="62"/>
      <c r="G188" s="63"/>
    </row>
    <row r="189" spans="3:13" ht="21.6" customHeight="1">
      <c r="C189" s="62"/>
      <c r="D189" s="62"/>
      <c r="E189" s="62"/>
      <c r="G189" s="63"/>
    </row>
    <row r="190" spans="3:13" ht="21.6" customHeight="1">
      <c r="C190" s="62"/>
      <c r="D190" s="62"/>
      <c r="E190" s="62"/>
      <c r="G190" s="63"/>
    </row>
    <row r="191" spans="3:13" ht="21.6" customHeight="1">
      <c r="C191" s="62"/>
      <c r="D191" s="62"/>
      <c r="E191" s="62"/>
      <c r="G191" s="63"/>
    </row>
  </sheetData>
  <mergeCells count="13">
    <mergeCell ref="C1:H1"/>
    <mergeCell ref="C2:C3"/>
    <mergeCell ref="D2:D3"/>
    <mergeCell ref="E2:E3"/>
    <mergeCell ref="F2:F3"/>
    <mergeCell ref="G2:G3"/>
    <mergeCell ref="H2:H3"/>
    <mergeCell ref="L2:L3"/>
    <mergeCell ref="M2:M3"/>
    <mergeCell ref="K2:K3"/>
    <mergeCell ref="K1:L1"/>
    <mergeCell ref="I2:I3"/>
    <mergeCell ref="J2:J3"/>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0"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T188"/>
  <sheetViews>
    <sheetView topLeftCell="D1" zoomScale="90" zoomScaleNormal="90" workbookViewId="0">
      <pane ySplit="3" topLeftCell="A139" activePane="bottomLeft" state="frozen"/>
      <selection activeCell="D4" sqref="D4:Q4"/>
      <selection pane="bottomLeft" activeCell="D4" sqref="D4:Q4"/>
    </sheetView>
  </sheetViews>
  <sheetFormatPr defaultRowHeight="18.95" customHeight="1"/>
  <cols>
    <col min="1" max="1" width="6.21875" style="14" hidden="1" customWidth="1"/>
    <col min="2" max="2" width="10.33203125" style="14" hidden="1" customWidth="1"/>
    <col min="3" max="3" width="15.44140625" style="14" hidden="1" customWidth="1"/>
    <col min="4" max="5" width="22.77734375" style="14" customWidth="1"/>
    <col min="6" max="6" width="4.5546875" style="8" customWidth="1"/>
    <col min="7" max="7" width="11.109375" style="33" customWidth="1"/>
    <col min="8" max="8" width="9.88671875" style="32" customWidth="1"/>
    <col min="9" max="9" width="11.21875" style="1" hidden="1" customWidth="1"/>
    <col min="10" max="10" width="9.88671875" style="32" customWidth="1"/>
    <col min="11" max="11" width="5.44140625" style="7" customWidth="1"/>
    <col min="12" max="12" width="9.88671875" style="32" customWidth="1"/>
    <col min="13" max="13" width="5.44140625" style="7" customWidth="1"/>
    <col min="14" max="14" width="9.88671875" style="32" customWidth="1"/>
    <col min="15" max="15" width="5.44140625" style="7" customWidth="1"/>
    <col min="16" max="16" width="9.88671875" style="32" customWidth="1"/>
    <col min="17" max="17" width="5.44140625" style="7" customWidth="1"/>
    <col min="18" max="18" width="3" style="32" hidden="1" customWidth="1"/>
    <col min="19" max="19" width="4.88671875" style="7" hidden="1" customWidth="1"/>
    <col min="20" max="20" width="10.77734375" style="14" customWidth="1"/>
    <col min="21" max="16384" width="8.88671875" style="12"/>
  </cols>
  <sheetData>
    <row r="1" spans="1:20" ht="18.95" customHeight="1">
      <c r="B1" s="14" t="s">
        <v>598</v>
      </c>
      <c r="D1" s="292" t="s">
        <v>170</v>
      </c>
      <c r="E1" s="278"/>
      <c r="F1" s="278"/>
      <c r="G1" s="278"/>
      <c r="H1" s="278"/>
      <c r="I1" s="278"/>
      <c r="J1" s="278"/>
      <c r="K1" s="278"/>
      <c r="L1" s="290" t="s">
        <v>2</v>
      </c>
      <c r="M1" s="291"/>
      <c r="N1" s="291"/>
      <c r="O1" s="291"/>
      <c r="P1" s="291"/>
      <c r="Q1" s="12"/>
      <c r="R1" s="60"/>
      <c r="S1" s="12"/>
    </row>
    <row r="2" spans="1:20" ht="18.95" customHeight="1">
      <c r="A2" s="272" t="s">
        <v>57</v>
      </c>
      <c r="B2" s="272" t="s">
        <v>23</v>
      </c>
      <c r="C2" s="272" t="s">
        <v>20</v>
      </c>
      <c r="D2" s="273" t="s">
        <v>64</v>
      </c>
      <c r="E2" s="273" t="s">
        <v>65</v>
      </c>
      <c r="F2" s="273" t="s">
        <v>21</v>
      </c>
      <c r="G2" s="269" t="s">
        <v>66</v>
      </c>
      <c r="H2" s="54" t="s">
        <v>164</v>
      </c>
      <c r="I2" s="54"/>
      <c r="J2" s="273" t="s">
        <v>165</v>
      </c>
      <c r="K2" s="273"/>
      <c r="L2" s="273" t="s">
        <v>166</v>
      </c>
      <c r="M2" s="273"/>
      <c r="N2" s="273" t="s">
        <v>167</v>
      </c>
      <c r="O2" s="273"/>
      <c r="P2" s="273" t="s">
        <v>168</v>
      </c>
      <c r="Q2" s="273"/>
      <c r="R2" s="273" t="s">
        <v>169</v>
      </c>
      <c r="S2" s="273"/>
      <c r="T2" s="273" t="s">
        <v>116</v>
      </c>
    </row>
    <row r="3" spans="1:20" ht="18.95" customHeight="1">
      <c r="A3" s="272"/>
      <c r="B3" s="272"/>
      <c r="C3" s="272"/>
      <c r="D3" s="273"/>
      <c r="E3" s="273"/>
      <c r="F3" s="273"/>
      <c r="G3" s="269"/>
      <c r="H3" s="58" t="s">
        <v>22</v>
      </c>
      <c r="I3" s="54" t="s">
        <v>18</v>
      </c>
      <c r="J3" s="58" t="s">
        <v>22</v>
      </c>
      <c r="K3" s="54" t="s">
        <v>67</v>
      </c>
      <c r="L3" s="58" t="s">
        <v>22</v>
      </c>
      <c r="M3" s="54" t="s">
        <v>68</v>
      </c>
      <c r="N3" s="58" t="s">
        <v>117</v>
      </c>
      <c r="O3" s="54" t="s">
        <v>68</v>
      </c>
      <c r="P3" s="58" t="s">
        <v>117</v>
      </c>
      <c r="Q3" s="54" t="s">
        <v>68</v>
      </c>
      <c r="R3" s="58" t="s">
        <v>117</v>
      </c>
      <c r="S3" s="54" t="s">
        <v>68</v>
      </c>
      <c r="T3" s="273"/>
    </row>
    <row r="4" spans="1:20" ht="18.95" customHeight="1">
      <c r="A4" s="62"/>
      <c r="B4" s="62"/>
      <c r="C4" s="62" t="s">
        <v>171</v>
      </c>
      <c r="D4" s="52" t="s">
        <v>172</v>
      </c>
      <c r="E4" s="52" t="s">
        <v>173</v>
      </c>
      <c r="F4" s="10" t="s">
        <v>174</v>
      </c>
      <c r="G4" s="35">
        <v>2990</v>
      </c>
      <c r="H4" s="31">
        <v>2530</v>
      </c>
      <c r="I4" s="3"/>
      <c r="J4" s="31">
        <v>2990</v>
      </c>
      <c r="K4" s="11" t="s">
        <v>175</v>
      </c>
      <c r="L4" s="31">
        <v>3214</v>
      </c>
      <c r="M4" s="11" t="s">
        <v>176</v>
      </c>
      <c r="N4" s="31">
        <v>3200</v>
      </c>
      <c r="O4" s="11" t="s">
        <v>177</v>
      </c>
      <c r="P4" s="31"/>
      <c r="Q4" s="11"/>
      <c r="R4" s="31"/>
      <c r="S4" s="11"/>
      <c r="T4" s="13"/>
    </row>
    <row r="5" spans="1:20" ht="18.95" customHeight="1">
      <c r="A5" s="62"/>
      <c r="B5" s="62"/>
      <c r="C5" s="62" t="s">
        <v>178</v>
      </c>
      <c r="D5" s="52" t="s">
        <v>172</v>
      </c>
      <c r="E5" s="52" t="s">
        <v>179</v>
      </c>
      <c r="F5" s="10" t="s">
        <v>174</v>
      </c>
      <c r="G5" s="35">
        <v>5036</v>
      </c>
      <c r="H5" s="31">
        <v>4264</v>
      </c>
      <c r="I5" s="3"/>
      <c r="J5" s="31">
        <v>5036</v>
      </c>
      <c r="K5" s="11" t="s">
        <v>175</v>
      </c>
      <c r="L5" s="31">
        <v>5438</v>
      </c>
      <c r="M5" s="11" t="s">
        <v>176</v>
      </c>
      <c r="N5" s="31">
        <v>5300</v>
      </c>
      <c r="O5" s="11" t="s">
        <v>177</v>
      </c>
      <c r="P5" s="31"/>
      <c r="Q5" s="11"/>
      <c r="R5" s="31"/>
      <c r="S5" s="11"/>
      <c r="T5" s="13"/>
    </row>
    <row r="6" spans="1:20" ht="18.95" customHeight="1">
      <c r="A6" s="62"/>
      <c r="B6" s="62"/>
      <c r="C6" s="62" t="s">
        <v>180</v>
      </c>
      <c r="D6" s="52" t="s">
        <v>172</v>
      </c>
      <c r="E6" s="52" t="s">
        <v>181</v>
      </c>
      <c r="F6" s="10" t="s">
        <v>174</v>
      </c>
      <c r="G6" s="35">
        <v>6441</v>
      </c>
      <c r="H6" s="31">
        <v>5475</v>
      </c>
      <c r="I6" s="3"/>
      <c r="J6" s="31">
        <v>6441</v>
      </c>
      <c r="K6" s="11" t="s">
        <v>175</v>
      </c>
      <c r="L6" s="31">
        <v>6959</v>
      </c>
      <c r="M6" s="11" t="s">
        <v>176</v>
      </c>
      <c r="N6" s="31">
        <v>6800</v>
      </c>
      <c r="O6" s="11" t="s">
        <v>177</v>
      </c>
      <c r="P6" s="31"/>
      <c r="Q6" s="11"/>
      <c r="R6" s="31"/>
      <c r="S6" s="11"/>
      <c r="T6" s="13"/>
    </row>
    <row r="7" spans="1:20" ht="18.95" customHeight="1">
      <c r="A7" s="62"/>
      <c r="B7" s="62"/>
      <c r="C7" s="62" t="s">
        <v>182</v>
      </c>
      <c r="D7" s="52" t="s">
        <v>172</v>
      </c>
      <c r="E7" s="52" t="s">
        <v>183</v>
      </c>
      <c r="F7" s="10" t="s">
        <v>174</v>
      </c>
      <c r="G7" s="35">
        <v>7404</v>
      </c>
      <c r="H7" s="31">
        <v>6269</v>
      </c>
      <c r="I7" s="3"/>
      <c r="J7" s="31">
        <v>7404</v>
      </c>
      <c r="K7" s="11" t="s">
        <v>175</v>
      </c>
      <c r="L7" s="31">
        <v>8002</v>
      </c>
      <c r="M7" s="11" t="s">
        <v>176</v>
      </c>
      <c r="N7" s="31">
        <v>7800</v>
      </c>
      <c r="O7" s="11" t="s">
        <v>177</v>
      </c>
      <c r="P7" s="31"/>
      <c r="Q7" s="11"/>
      <c r="R7" s="31"/>
      <c r="S7" s="11"/>
      <c r="T7" s="13"/>
    </row>
    <row r="8" spans="1:20" ht="18.95" customHeight="1">
      <c r="A8" s="62"/>
      <c r="B8" s="62"/>
      <c r="C8" s="62" t="s">
        <v>184</v>
      </c>
      <c r="D8" s="52" t="s">
        <v>172</v>
      </c>
      <c r="E8" s="52" t="s">
        <v>185</v>
      </c>
      <c r="F8" s="10" t="s">
        <v>174</v>
      </c>
      <c r="G8" s="35">
        <v>10401</v>
      </c>
      <c r="H8" s="31">
        <v>9591</v>
      </c>
      <c r="I8" s="3"/>
      <c r="J8" s="31">
        <v>10401</v>
      </c>
      <c r="K8" s="11" t="s">
        <v>175</v>
      </c>
      <c r="L8" s="31">
        <v>11239</v>
      </c>
      <c r="M8" s="11" t="s">
        <v>176</v>
      </c>
      <c r="N8" s="31">
        <v>11000</v>
      </c>
      <c r="O8" s="11" t="s">
        <v>177</v>
      </c>
      <c r="P8" s="31"/>
      <c r="Q8" s="11"/>
      <c r="R8" s="31"/>
      <c r="S8" s="11"/>
      <c r="T8" s="13"/>
    </row>
    <row r="9" spans="1:20" ht="18.95" customHeight="1">
      <c r="A9" s="62"/>
      <c r="B9" s="62"/>
      <c r="C9" s="62" t="s">
        <v>186</v>
      </c>
      <c r="D9" s="52" t="s">
        <v>172</v>
      </c>
      <c r="E9" s="52" t="s">
        <v>187</v>
      </c>
      <c r="F9" s="10" t="s">
        <v>174</v>
      </c>
      <c r="G9" s="35">
        <v>15247</v>
      </c>
      <c r="H9" s="31">
        <v>12972</v>
      </c>
      <c r="I9" s="3"/>
      <c r="J9" s="31">
        <v>15247</v>
      </c>
      <c r="K9" s="11" t="s">
        <v>175</v>
      </c>
      <c r="L9" s="31">
        <v>16507</v>
      </c>
      <c r="M9" s="11" t="s">
        <v>176</v>
      </c>
      <c r="N9" s="31">
        <v>16100</v>
      </c>
      <c r="O9" s="11" t="s">
        <v>177</v>
      </c>
      <c r="P9" s="31"/>
      <c r="Q9" s="11"/>
      <c r="R9" s="31"/>
      <c r="S9" s="11"/>
      <c r="T9" s="13"/>
    </row>
    <row r="10" spans="1:20" ht="18.95" customHeight="1">
      <c r="A10" s="62"/>
      <c r="B10" s="62"/>
      <c r="C10" s="62" t="s">
        <v>188</v>
      </c>
      <c r="D10" s="52" t="s">
        <v>189</v>
      </c>
      <c r="E10" s="52" t="s">
        <v>190</v>
      </c>
      <c r="F10" s="10" t="s">
        <v>174</v>
      </c>
      <c r="G10" s="35">
        <v>332</v>
      </c>
      <c r="H10" s="31">
        <v>294</v>
      </c>
      <c r="I10" s="3"/>
      <c r="J10" s="31">
        <v>332</v>
      </c>
      <c r="K10" s="11" t="s">
        <v>191</v>
      </c>
      <c r="L10" s="31">
        <v>440</v>
      </c>
      <c r="M10" s="11" t="s">
        <v>192</v>
      </c>
      <c r="N10" s="31">
        <v>390</v>
      </c>
      <c r="O10" s="11" t="s">
        <v>193</v>
      </c>
      <c r="P10" s="31"/>
      <c r="Q10" s="11"/>
      <c r="R10" s="31"/>
      <c r="S10" s="11"/>
      <c r="T10" s="13"/>
    </row>
    <row r="11" spans="1:20" ht="18.95" customHeight="1">
      <c r="A11" s="62"/>
      <c r="B11" s="62"/>
      <c r="C11" s="62" t="s">
        <v>194</v>
      </c>
      <c r="D11" s="52" t="s">
        <v>195</v>
      </c>
      <c r="E11" s="52" t="s">
        <v>196</v>
      </c>
      <c r="F11" s="10" t="s">
        <v>174</v>
      </c>
      <c r="G11" s="35">
        <v>170</v>
      </c>
      <c r="H11" s="31">
        <v>143</v>
      </c>
      <c r="I11" s="3"/>
      <c r="J11" s="31">
        <v>267</v>
      </c>
      <c r="K11" s="11" t="s">
        <v>197</v>
      </c>
      <c r="L11" s="31">
        <v>190</v>
      </c>
      <c r="M11" s="11" t="s">
        <v>192</v>
      </c>
      <c r="N11" s="31">
        <v>170</v>
      </c>
      <c r="O11" s="11" t="s">
        <v>198</v>
      </c>
      <c r="P11" s="31"/>
      <c r="Q11" s="11"/>
      <c r="R11" s="31"/>
      <c r="S11" s="11"/>
      <c r="T11" s="13"/>
    </row>
    <row r="12" spans="1:20" ht="18.95" customHeight="1">
      <c r="A12" s="62"/>
      <c r="B12" s="62"/>
      <c r="C12" s="62" t="s">
        <v>199</v>
      </c>
      <c r="D12" s="52" t="s">
        <v>195</v>
      </c>
      <c r="E12" s="52" t="s">
        <v>200</v>
      </c>
      <c r="F12" s="10" t="s">
        <v>174</v>
      </c>
      <c r="G12" s="35">
        <v>250</v>
      </c>
      <c r="H12" s="31">
        <v>211</v>
      </c>
      <c r="I12" s="3"/>
      <c r="J12" s="31">
        <v>373</v>
      </c>
      <c r="K12" s="11" t="s">
        <v>197</v>
      </c>
      <c r="L12" s="31">
        <v>291</v>
      </c>
      <c r="M12" s="11" t="s">
        <v>192</v>
      </c>
      <c r="N12" s="31">
        <v>250</v>
      </c>
      <c r="O12" s="11" t="s">
        <v>198</v>
      </c>
      <c r="P12" s="31"/>
      <c r="Q12" s="11"/>
      <c r="R12" s="31"/>
      <c r="S12" s="11"/>
      <c r="T12" s="13"/>
    </row>
    <row r="13" spans="1:20" ht="18.95" customHeight="1">
      <c r="A13" s="62"/>
      <c r="B13" s="62"/>
      <c r="C13" s="62" t="s">
        <v>201</v>
      </c>
      <c r="D13" s="52" t="s">
        <v>202</v>
      </c>
      <c r="E13" s="52" t="s">
        <v>203</v>
      </c>
      <c r="F13" s="10" t="s">
        <v>174</v>
      </c>
      <c r="G13" s="35">
        <v>3040</v>
      </c>
      <c r="H13" s="31">
        <v>2796</v>
      </c>
      <c r="I13" s="3"/>
      <c r="J13" s="31">
        <v>3906</v>
      </c>
      <c r="K13" s="11" t="s">
        <v>197</v>
      </c>
      <c r="L13" s="31">
        <v>3128</v>
      </c>
      <c r="M13" s="11" t="s">
        <v>176</v>
      </c>
      <c r="N13" s="31">
        <v>3040</v>
      </c>
      <c r="O13" s="11" t="s">
        <v>204</v>
      </c>
      <c r="P13" s="31"/>
      <c r="Q13" s="11"/>
      <c r="R13" s="31"/>
      <c r="S13" s="11"/>
      <c r="T13" s="13"/>
    </row>
    <row r="14" spans="1:20" ht="18.95" customHeight="1">
      <c r="A14" s="62"/>
      <c r="B14" s="62"/>
      <c r="C14" s="62" t="s">
        <v>205</v>
      </c>
      <c r="D14" s="52" t="s">
        <v>206</v>
      </c>
      <c r="E14" s="52" t="s">
        <v>207</v>
      </c>
      <c r="F14" s="10" t="s">
        <v>174</v>
      </c>
      <c r="G14" s="35">
        <v>400</v>
      </c>
      <c r="H14" s="31"/>
      <c r="I14" s="3"/>
      <c r="J14" s="31"/>
      <c r="K14" s="11"/>
      <c r="L14" s="31">
        <v>564</v>
      </c>
      <c r="M14" s="11"/>
      <c r="N14" s="31">
        <v>400</v>
      </c>
      <c r="O14" s="11" t="s">
        <v>177</v>
      </c>
      <c r="P14" s="31"/>
      <c r="Q14" s="11"/>
      <c r="R14" s="31"/>
      <c r="S14" s="11"/>
      <c r="T14" s="13"/>
    </row>
    <row r="15" spans="1:20" ht="18.95" customHeight="1">
      <c r="A15" s="62"/>
      <c r="B15" s="62"/>
      <c r="C15" s="62" t="s">
        <v>208</v>
      </c>
      <c r="D15" s="52" t="s">
        <v>206</v>
      </c>
      <c r="E15" s="52" t="s">
        <v>209</v>
      </c>
      <c r="F15" s="10" t="s">
        <v>174</v>
      </c>
      <c r="G15" s="35">
        <v>500</v>
      </c>
      <c r="H15" s="31">
        <v>935</v>
      </c>
      <c r="I15" s="3"/>
      <c r="J15" s="31"/>
      <c r="K15" s="11"/>
      <c r="L15" s="31">
        <v>594</v>
      </c>
      <c r="M15" s="11"/>
      <c r="N15" s="31">
        <v>500</v>
      </c>
      <c r="O15" s="11" t="s">
        <v>177</v>
      </c>
      <c r="P15" s="31"/>
      <c r="Q15" s="11"/>
      <c r="R15" s="31"/>
      <c r="S15" s="11"/>
      <c r="T15" s="13"/>
    </row>
    <row r="16" spans="1:20" ht="18.95" customHeight="1">
      <c r="A16" s="62"/>
      <c r="B16" s="62"/>
      <c r="C16" s="62" t="s">
        <v>210</v>
      </c>
      <c r="D16" s="52" t="s">
        <v>206</v>
      </c>
      <c r="E16" s="52" t="s">
        <v>211</v>
      </c>
      <c r="F16" s="10" t="s">
        <v>174</v>
      </c>
      <c r="G16" s="35">
        <v>950</v>
      </c>
      <c r="H16" s="31">
        <v>1421</v>
      </c>
      <c r="I16" s="3"/>
      <c r="J16" s="31"/>
      <c r="K16" s="11"/>
      <c r="L16" s="31">
        <v>1320</v>
      </c>
      <c r="M16" s="11"/>
      <c r="N16" s="31">
        <v>950</v>
      </c>
      <c r="O16" s="11" t="s">
        <v>177</v>
      </c>
      <c r="P16" s="31"/>
      <c r="Q16" s="11"/>
      <c r="R16" s="31"/>
      <c r="S16" s="11"/>
      <c r="T16" s="13"/>
    </row>
    <row r="17" spans="1:20" ht="18.95" customHeight="1">
      <c r="A17" s="62"/>
      <c r="B17" s="62"/>
      <c r="C17" s="62" t="s">
        <v>212</v>
      </c>
      <c r="D17" s="52" t="s">
        <v>206</v>
      </c>
      <c r="E17" s="52" t="s">
        <v>213</v>
      </c>
      <c r="F17" s="10" t="s">
        <v>174</v>
      </c>
      <c r="G17" s="35">
        <v>1600</v>
      </c>
      <c r="H17" s="31">
        <v>2167</v>
      </c>
      <c r="I17" s="3"/>
      <c r="J17" s="31"/>
      <c r="K17" s="11"/>
      <c r="L17" s="31">
        <v>1716</v>
      </c>
      <c r="M17" s="11"/>
      <c r="N17" s="31">
        <v>1600</v>
      </c>
      <c r="O17" s="11" t="s">
        <v>177</v>
      </c>
      <c r="P17" s="31"/>
      <c r="Q17" s="11"/>
      <c r="R17" s="31"/>
      <c r="S17" s="11"/>
      <c r="T17" s="13"/>
    </row>
    <row r="18" spans="1:20" ht="18.95" customHeight="1">
      <c r="A18" s="62"/>
      <c r="B18" s="62"/>
      <c r="C18" s="62" t="s">
        <v>214</v>
      </c>
      <c r="D18" s="52" t="s">
        <v>206</v>
      </c>
      <c r="E18" s="52" t="s">
        <v>215</v>
      </c>
      <c r="F18" s="10" t="s">
        <v>174</v>
      </c>
      <c r="G18" s="35">
        <v>1900</v>
      </c>
      <c r="H18" s="31">
        <v>2777</v>
      </c>
      <c r="I18" s="3"/>
      <c r="J18" s="31"/>
      <c r="K18" s="11"/>
      <c r="L18" s="31">
        <v>2760</v>
      </c>
      <c r="M18" s="11"/>
      <c r="N18" s="31">
        <v>1900</v>
      </c>
      <c r="O18" s="11" t="s">
        <v>177</v>
      </c>
      <c r="P18" s="31"/>
      <c r="Q18" s="11"/>
      <c r="R18" s="31"/>
      <c r="S18" s="11"/>
      <c r="T18" s="13"/>
    </row>
    <row r="19" spans="1:20" ht="18.95" customHeight="1">
      <c r="A19" s="62"/>
      <c r="B19" s="62"/>
      <c r="C19" s="62" t="s">
        <v>216</v>
      </c>
      <c r="D19" s="52" t="s">
        <v>206</v>
      </c>
      <c r="E19" s="52" t="s">
        <v>217</v>
      </c>
      <c r="F19" s="10" t="s">
        <v>174</v>
      </c>
      <c r="G19" s="35">
        <v>6100</v>
      </c>
      <c r="H19" s="31">
        <v>12980</v>
      </c>
      <c r="I19" s="3"/>
      <c r="J19" s="31"/>
      <c r="K19" s="11"/>
      <c r="L19" s="31"/>
      <c r="M19" s="11"/>
      <c r="N19" s="31">
        <v>6100</v>
      </c>
      <c r="O19" s="11" t="s">
        <v>177</v>
      </c>
      <c r="P19" s="31"/>
      <c r="Q19" s="11"/>
      <c r="R19" s="31"/>
      <c r="S19" s="11"/>
      <c r="T19" s="13"/>
    </row>
    <row r="20" spans="1:20" ht="18.95" customHeight="1">
      <c r="A20" s="62"/>
      <c r="B20" s="62"/>
      <c r="C20" s="62" t="s">
        <v>218</v>
      </c>
      <c r="D20" s="52" t="s">
        <v>206</v>
      </c>
      <c r="E20" s="52" t="s">
        <v>219</v>
      </c>
      <c r="F20" s="10" t="s">
        <v>220</v>
      </c>
      <c r="G20" s="35">
        <v>340</v>
      </c>
      <c r="H20" s="31">
        <v>354</v>
      </c>
      <c r="I20" s="3"/>
      <c r="J20" s="31"/>
      <c r="K20" s="11"/>
      <c r="L20" s="31">
        <v>520</v>
      </c>
      <c r="M20" s="11" t="s">
        <v>221</v>
      </c>
      <c r="N20" s="31">
        <v>340</v>
      </c>
      <c r="O20" s="11" t="s">
        <v>177</v>
      </c>
      <c r="P20" s="31"/>
      <c r="Q20" s="11"/>
      <c r="R20" s="31"/>
      <c r="S20" s="11"/>
      <c r="T20" s="13"/>
    </row>
    <row r="21" spans="1:20" ht="18.95" customHeight="1">
      <c r="A21" s="62"/>
      <c r="B21" s="62"/>
      <c r="C21" s="62" t="s">
        <v>222</v>
      </c>
      <c r="D21" s="52" t="s">
        <v>206</v>
      </c>
      <c r="E21" s="52" t="s">
        <v>223</v>
      </c>
      <c r="F21" s="10" t="s">
        <v>220</v>
      </c>
      <c r="G21" s="35">
        <v>700</v>
      </c>
      <c r="H21" s="31">
        <v>1545</v>
      </c>
      <c r="I21" s="3"/>
      <c r="J21" s="31"/>
      <c r="K21" s="11"/>
      <c r="L21" s="31">
        <v>700</v>
      </c>
      <c r="M21" s="11" t="s">
        <v>221</v>
      </c>
      <c r="N21" s="31">
        <v>770</v>
      </c>
      <c r="O21" s="11" t="s">
        <v>177</v>
      </c>
      <c r="P21" s="31"/>
      <c r="Q21" s="11"/>
      <c r="R21" s="31"/>
      <c r="S21" s="11"/>
      <c r="T21" s="13"/>
    </row>
    <row r="22" spans="1:20" ht="18.95" customHeight="1">
      <c r="A22" s="62"/>
      <c r="B22" s="62"/>
      <c r="C22" s="62" t="s">
        <v>224</v>
      </c>
      <c r="D22" s="52" t="s">
        <v>206</v>
      </c>
      <c r="E22" s="52" t="s">
        <v>225</v>
      </c>
      <c r="F22" s="10" t="s">
        <v>220</v>
      </c>
      <c r="G22" s="35">
        <v>1300</v>
      </c>
      <c r="H22" s="31">
        <v>2367</v>
      </c>
      <c r="I22" s="3"/>
      <c r="J22" s="31"/>
      <c r="K22" s="11"/>
      <c r="L22" s="31">
        <v>1300</v>
      </c>
      <c r="M22" s="11" t="s">
        <v>221</v>
      </c>
      <c r="N22" s="31">
        <v>1500</v>
      </c>
      <c r="O22" s="11" t="s">
        <v>177</v>
      </c>
      <c r="P22" s="31"/>
      <c r="Q22" s="11"/>
      <c r="R22" s="31"/>
      <c r="S22" s="11"/>
      <c r="T22" s="13"/>
    </row>
    <row r="23" spans="1:20" ht="18.95" customHeight="1">
      <c r="A23" s="62"/>
      <c r="B23" s="62"/>
      <c r="C23" s="62" t="s">
        <v>226</v>
      </c>
      <c r="D23" s="52" t="s">
        <v>206</v>
      </c>
      <c r="E23" s="52" t="s">
        <v>227</v>
      </c>
      <c r="F23" s="10" t="s">
        <v>220</v>
      </c>
      <c r="G23" s="35">
        <v>1900</v>
      </c>
      <c r="H23" s="31">
        <v>3252</v>
      </c>
      <c r="I23" s="3"/>
      <c r="J23" s="31"/>
      <c r="K23" s="11"/>
      <c r="L23" s="31">
        <v>1900</v>
      </c>
      <c r="M23" s="11" t="s">
        <v>221</v>
      </c>
      <c r="N23" s="31">
        <v>1980</v>
      </c>
      <c r="O23" s="11" t="s">
        <v>177</v>
      </c>
      <c r="P23" s="31"/>
      <c r="Q23" s="11"/>
      <c r="R23" s="31"/>
      <c r="S23" s="11"/>
      <c r="T23" s="13"/>
    </row>
    <row r="24" spans="1:20" ht="18.95" customHeight="1">
      <c r="A24" s="62"/>
      <c r="B24" s="62"/>
      <c r="C24" s="62" t="s">
        <v>228</v>
      </c>
      <c r="D24" s="52" t="s">
        <v>206</v>
      </c>
      <c r="E24" s="52" t="s">
        <v>229</v>
      </c>
      <c r="F24" s="10" t="s">
        <v>220</v>
      </c>
      <c r="G24" s="35">
        <v>13600</v>
      </c>
      <c r="H24" s="31"/>
      <c r="I24" s="3"/>
      <c r="J24" s="31"/>
      <c r="K24" s="11"/>
      <c r="L24" s="31"/>
      <c r="M24" s="11"/>
      <c r="N24" s="31">
        <v>13600</v>
      </c>
      <c r="O24" s="11" t="s">
        <v>177</v>
      </c>
      <c r="P24" s="31"/>
      <c r="Q24" s="11"/>
      <c r="R24" s="31"/>
      <c r="S24" s="11"/>
      <c r="T24" s="13"/>
    </row>
    <row r="25" spans="1:20" ht="18.95" customHeight="1">
      <c r="A25" s="62"/>
      <c r="B25" s="62"/>
      <c r="C25" s="62" t="s">
        <v>230</v>
      </c>
      <c r="D25" s="52" t="s">
        <v>231</v>
      </c>
      <c r="E25" s="52" t="s">
        <v>232</v>
      </c>
      <c r="F25" s="10" t="s">
        <v>220</v>
      </c>
      <c r="G25" s="35">
        <v>27000</v>
      </c>
      <c r="H25" s="31">
        <v>30282</v>
      </c>
      <c r="I25" s="3"/>
      <c r="J25" s="31"/>
      <c r="K25" s="11"/>
      <c r="L25" s="31"/>
      <c r="M25" s="11"/>
      <c r="N25" s="31"/>
      <c r="O25" s="11"/>
      <c r="P25" s="31"/>
      <c r="Q25" s="11"/>
      <c r="R25" s="31"/>
      <c r="S25" s="11"/>
      <c r="T25" s="13"/>
    </row>
    <row r="26" spans="1:20" ht="18.95" customHeight="1">
      <c r="A26" s="62"/>
      <c r="B26" s="62"/>
      <c r="C26" s="62" t="s">
        <v>233</v>
      </c>
      <c r="D26" s="52" t="s">
        <v>234</v>
      </c>
      <c r="E26" s="52"/>
      <c r="F26" s="10" t="s">
        <v>220</v>
      </c>
      <c r="G26" s="35">
        <v>3030</v>
      </c>
      <c r="H26" s="31">
        <v>2472</v>
      </c>
      <c r="I26" s="3"/>
      <c r="J26" s="31">
        <v>3030</v>
      </c>
      <c r="K26" s="11" t="s">
        <v>221</v>
      </c>
      <c r="L26" s="31">
        <v>3030</v>
      </c>
      <c r="M26" s="11" t="s">
        <v>221</v>
      </c>
      <c r="N26" s="31"/>
      <c r="O26" s="11"/>
      <c r="P26" s="31"/>
      <c r="Q26" s="11"/>
      <c r="R26" s="31"/>
      <c r="S26" s="11"/>
      <c r="T26" s="13"/>
    </row>
    <row r="27" spans="1:20" ht="18.95" customHeight="1">
      <c r="A27" s="62"/>
      <c r="B27" s="62"/>
      <c r="C27" s="62" t="s">
        <v>235</v>
      </c>
      <c r="D27" s="52" t="s">
        <v>236</v>
      </c>
      <c r="E27" s="52" t="s">
        <v>237</v>
      </c>
      <c r="F27" s="10" t="s">
        <v>238</v>
      </c>
      <c r="G27" s="35">
        <v>39600</v>
      </c>
      <c r="H27" s="31"/>
      <c r="I27" s="3"/>
      <c r="J27" s="31"/>
      <c r="K27" s="11"/>
      <c r="L27" s="31"/>
      <c r="M27" s="11"/>
      <c r="N27" s="31"/>
      <c r="O27" s="11"/>
      <c r="P27" s="31"/>
      <c r="Q27" s="11"/>
      <c r="R27" s="31"/>
      <c r="S27" s="11"/>
      <c r="T27" s="13"/>
    </row>
    <row r="28" spans="1:20" ht="18.95" customHeight="1">
      <c r="A28" s="62"/>
      <c r="B28" s="62"/>
      <c r="C28" s="62" t="s">
        <v>239</v>
      </c>
      <c r="D28" s="52" t="s">
        <v>240</v>
      </c>
      <c r="E28" s="52" t="s">
        <v>241</v>
      </c>
      <c r="F28" s="10" t="s">
        <v>220</v>
      </c>
      <c r="G28" s="35">
        <v>3286</v>
      </c>
      <c r="H28" s="31">
        <v>3192</v>
      </c>
      <c r="I28" s="3"/>
      <c r="J28" s="31">
        <v>3286</v>
      </c>
      <c r="K28" s="11" t="s">
        <v>175</v>
      </c>
      <c r="L28" s="31">
        <v>4031</v>
      </c>
      <c r="M28" s="11" t="s">
        <v>242</v>
      </c>
      <c r="N28" s="31">
        <v>4500</v>
      </c>
      <c r="O28" s="11" t="s">
        <v>177</v>
      </c>
      <c r="P28" s="31"/>
      <c r="Q28" s="11"/>
      <c r="R28" s="31"/>
      <c r="S28" s="11"/>
      <c r="T28" s="13"/>
    </row>
    <row r="29" spans="1:20" ht="18.95" customHeight="1">
      <c r="A29" s="62"/>
      <c r="B29" s="62"/>
      <c r="C29" s="62" t="s">
        <v>243</v>
      </c>
      <c r="D29" s="52" t="s">
        <v>240</v>
      </c>
      <c r="E29" s="52" t="s">
        <v>244</v>
      </c>
      <c r="F29" s="10" t="s">
        <v>220</v>
      </c>
      <c r="G29" s="35">
        <v>4625</v>
      </c>
      <c r="H29" s="31">
        <v>4489</v>
      </c>
      <c r="I29" s="3"/>
      <c r="J29" s="31">
        <v>4625</v>
      </c>
      <c r="K29" s="11" t="s">
        <v>175</v>
      </c>
      <c r="L29" s="31">
        <v>5412</v>
      </c>
      <c r="M29" s="11" t="s">
        <v>242</v>
      </c>
      <c r="N29" s="31">
        <v>5400</v>
      </c>
      <c r="O29" s="11" t="s">
        <v>177</v>
      </c>
      <c r="P29" s="31"/>
      <c r="Q29" s="11"/>
      <c r="R29" s="31"/>
      <c r="S29" s="11"/>
      <c r="T29" s="13"/>
    </row>
    <row r="30" spans="1:20" ht="18.95" customHeight="1">
      <c r="A30" s="62"/>
      <c r="B30" s="62"/>
      <c r="C30" s="62" t="s">
        <v>245</v>
      </c>
      <c r="D30" s="52" t="s">
        <v>240</v>
      </c>
      <c r="E30" s="52" t="s">
        <v>246</v>
      </c>
      <c r="F30" s="10" t="s">
        <v>220</v>
      </c>
      <c r="G30" s="35">
        <v>5655</v>
      </c>
      <c r="H30" s="31">
        <v>5487</v>
      </c>
      <c r="I30" s="3"/>
      <c r="J30" s="31">
        <v>5655</v>
      </c>
      <c r="K30" s="11" t="s">
        <v>175</v>
      </c>
      <c r="L30" s="31">
        <v>6800</v>
      </c>
      <c r="M30" s="11" t="s">
        <v>242</v>
      </c>
      <c r="N30" s="31">
        <v>9700</v>
      </c>
      <c r="O30" s="11" t="s">
        <v>177</v>
      </c>
      <c r="P30" s="31"/>
      <c r="Q30" s="11"/>
      <c r="R30" s="31"/>
      <c r="S30" s="11"/>
      <c r="T30" s="13"/>
    </row>
    <row r="31" spans="1:20" ht="18.95" customHeight="1">
      <c r="A31" s="62"/>
      <c r="B31" s="62"/>
      <c r="C31" s="62" t="s">
        <v>247</v>
      </c>
      <c r="D31" s="52" t="s">
        <v>240</v>
      </c>
      <c r="E31" s="52" t="s">
        <v>248</v>
      </c>
      <c r="F31" s="10" t="s">
        <v>220</v>
      </c>
      <c r="G31" s="35">
        <v>8848</v>
      </c>
      <c r="H31" s="31">
        <v>8580</v>
      </c>
      <c r="I31" s="3"/>
      <c r="J31" s="31">
        <v>8848</v>
      </c>
      <c r="K31" s="11" t="s">
        <v>175</v>
      </c>
      <c r="L31" s="31">
        <v>10696</v>
      </c>
      <c r="M31" s="11" t="s">
        <v>242</v>
      </c>
      <c r="N31" s="31">
        <v>10700</v>
      </c>
      <c r="O31" s="11" t="s">
        <v>177</v>
      </c>
      <c r="P31" s="31"/>
      <c r="Q31" s="11"/>
      <c r="R31" s="31"/>
      <c r="S31" s="11"/>
      <c r="T31" s="13"/>
    </row>
    <row r="32" spans="1:20" ht="18.95" customHeight="1">
      <c r="A32" s="62"/>
      <c r="B32" s="62"/>
      <c r="C32" s="62" t="s">
        <v>249</v>
      </c>
      <c r="D32" s="52" t="s">
        <v>240</v>
      </c>
      <c r="E32" s="52" t="s">
        <v>250</v>
      </c>
      <c r="F32" s="10" t="s">
        <v>220</v>
      </c>
      <c r="G32" s="35">
        <v>19869</v>
      </c>
      <c r="H32" s="31">
        <v>19258</v>
      </c>
      <c r="I32" s="3"/>
      <c r="J32" s="31">
        <v>19869</v>
      </c>
      <c r="K32" s="11" t="s">
        <v>175</v>
      </c>
      <c r="L32" s="31">
        <v>23932</v>
      </c>
      <c r="M32" s="11" t="s">
        <v>242</v>
      </c>
      <c r="N32" s="31">
        <v>23300</v>
      </c>
      <c r="O32" s="11" t="s">
        <v>177</v>
      </c>
      <c r="P32" s="31"/>
      <c r="Q32" s="11"/>
      <c r="R32" s="31"/>
      <c r="S32" s="11"/>
      <c r="T32" s="13"/>
    </row>
    <row r="33" spans="1:20" ht="18.95" customHeight="1">
      <c r="A33" s="62"/>
      <c r="B33" s="62"/>
      <c r="C33" s="62" t="s">
        <v>251</v>
      </c>
      <c r="D33" s="52" t="s">
        <v>252</v>
      </c>
      <c r="E33" s="52" t="s">
        <v>253</v>
      </c>
      <c r="F33" s="10" t="s">
        <v>220</v>
      </c>
      <c r="G33" s="35">
        <v>704</v>
      </c>
      <c r="H33" s="31">
        <v>617</v>
      </c>
      <c r="I33" s="3"/>
      <c r="J33" s="31">
        <v>800</v>
      </c>
      <c r="K33" s="11" t="s">
        <v>254</v>
      </c>
      <c r="L33" s="31">
        <v>704</v>
      </c>
      <c r="M33" s="11" t="s">
        <v>255</v>
      </c>
      <c r="N33" s="31">
        <v>790</v>
      </c>
      <c r="O33" s="11" t="s">
        <v>256</v>
      </c>
      <c r="P33" s="31"/>
      <c r="Q33" s="11"/>
      <c r="R33" s="31"/>
      <c r="S33" s="11"/>
      <c r="T33" s="13"/>
    </row>
    <row r="34" spans="1:20" ht="18.95" customHeight="1">
      <c r="A34" s="62"/>
      <c r="B34" s="62"/>
      <c r="C34" s="62" t="s">
        <v>257</v>
      </c>
      <c r="D34" s="52" t="s">
        <v>252</v>
      </c>
      <c r="E34" s="52" t="s">
        <v>258</v>
      </c>
      <c r="F34" s="10" t="s">
        <v>220</v>
      </c>
      <c r="G34" s="35">
        <v>811</v>
      </c>
      <c r="H34" s="31"/>
      <c r="I34" s="3"/>
      <c r="J34" s="31">
        <v>3100</v>
      </c>
      <c r="K34" s="11" t="s">
        <v>254</v>
      </c>
      <c r="L34" s="31">
        <v>811</v>
      </c>
      <c r="M34" s="11" t="s">
        <v>255</v>
      </c>
      <c r="N34" s="31">
        <v>820</v>
      </c>
      <c r="O34" s="11" t="s">
        <v>256</v>
      </c>
      <c r="P34" s="31"/>
      <c r="Q34" s="11"/>
      <c r="R34" s="31"/>
      <c r="S34" s="11"/>
      <c r="T34" s="13"/>
    </row>
    <row r="35" spans="1:20" ht="18.95" customHeight="1">
      <c r="A35" s="62"/>
      <c r="B35" s="62"/>
      <c r="C35" s="62" t="s">
        <v>259</v>
      </c>
      <c r="D35" s="52" t="s">
        <v>260</v>
      </c>
      <c r="E35" s="52" t="s">
        <v>261</v>
      </c>
      <c r="F35" s="10" t="s">
        <v>220</v>
      </c>
      <c r="G35" s="35">
        <v>583</v>
      </c>
      <c r="H35" s="31">
        <v>583</v>
      </c>
      <c r="I35" s="3"/>
      <c r="J35" s="31">
        <v>650</v>
      </c>
      <c r="K35" s="11" t="s">
        <v>254</v>
      </c>
      <c r="L35" s="31">
        <v>583</v>
      </c>
      <c r="M35" s="11" t="s">
        <v>255</v>
      </c>
      <c r="N35" s="31">
        <v>650</v>
      </c>
      <c r="O35" s="11" t="s">
        <v>256</v>
      </c>
      <c r="P35" s="31"/>
      <c r="Q35" s="11"/>
      <c r="R35" s="31"/>
      <c r="S35" s="11"/>
      <c r="T35" s="13"/>
    </row>
    <row r="36" spans="1:20" ht="18.95" customHeight="1">
      <c r="A36" s="62"/>
      <c r="B36" s="62"/>
      <c r="C36" s="62" t="s">
        <v>262</v>
      </c>
      <c r="D36" s="52" t="s">
        <v>260</v>
      </c>
      <c r="E36" s="52" t="s">
        <v>263</v>
      </c>
      <c r="F36" s="10" t="s">
        <v>220</v>
      </c>
      <c r="G36" s="35">
        <v>605</v>
      </c>
      <c r="H36" s="31">
        <v>811</v>
      </c>
      <c r="I36" s="3"/>
      <c r="J36" s="31">
        <v>1000</v>
      </c>
      <c r="K36" s="11" t="s">
        <v>254</v>
      </c>
      <c r="L36" s="31">
        <v>605</v>
      </c>
      <c r="M36" s="11" t="s">
        <v>255</v>
      </c>
      <c r="N36" s="31">
        <v>920</v>
      </c>
      <c r="O36" s="11" t="s">
        <v>256</v>
      </c>
      <c r="P36" s="31"/>
      <c r="Q36" s="11"/>
      <c r="R36" s="31"/>
      <c r="S36" s="11"/>
      <c r="T36" s="13"/>
    </row>
    <row r="37" spans="1:20" ht="18.95" customHeight="1">
      <c r="A37" s="62"/>
      <c r="B37" s="62"/>
      <c r="C37" s="62" t="s">
        <v>264</v>
      </c>
      <c r="D37" s="52" t="s">
        <v>265</v>
      </c>
      <c r="E37" s="52" t="s">
        <v>266</v>
      </c>
      <c r="F37" s="10" t="s">
        <v>220</v>
      </c>
      <c r="G37" s="35">
        <v>286</v>
      </c>
      <c r="H37" s="31"/>
      <c r="I37" s="3"/>
      <c r="J37" s="31">
        <v>400</v>
      </c>
      <c r="K37" s="11" t="s">
        <v>254</v>
      </c>
      <c r="L37" s="31">
        <v>286</v>
      </c>
      <c r="M37" s="11" t="s">
        <v>255</v>
      </c>
      <c r="N37" s="31">
        <v>400</v>
      </c>
      <c r="O37" s="11" t="s">
        <v>256</v>
      </c>
      <c r="P37" s="31"/>
      <c r="Q37" s="11"/>
      <c r="R37" s="31"/>
      <c r="S37" s="11"/>
      <c r="T37" s="13"/>
    </row>
    <row r="38" spans="1:20" ht="18.95" customHeight="1">
      <c r="A38" s="62"/>
      <c r="B38" s="62"/>
      <c r="C38" s="62" t="s">
        <v>267</v>
      </c>
      <c r="D38" s="52" t="s">
        <v>265</v>
      </c>
      <c r="E38" s="52" t="s">
        <v>268</v>
      </c>
      <c r="F38" s="10" t="s">
        <v>220</v>
      </c>
      <c r="G38" s="35">
        <v>286</v>
      </c>
      <c r="H38" s="31"/>
      <c r="I38" s="3"/>
      <c r="J38" s="31">
        <v>400</v>
      </c>
      <c r="K38" s="11" t="s">
        <v>254</v>
      </c>
      <c r="L38" s="31">
        <v>286</v>
      </c>
      <c r="M38" s="11" t="s">
        <v>255</v>
      </c>
      <c r="N38" s="31">
        <v>400</v>
      </c>
      <c r="O38" s="11" t="s">
        <v>256</v>
      </c>
      <c r="P38" s="31"/>
      <c r="Q38" s="11"/>
      <c r="R38" s="31"/>
      <c r="S38" s="11"/>
      <c r="T38" s="13"/>
    </row>
    <row r="39" spans="1:20" ht="18.95" customHeight="1">
      <c r="A39" s="62"/>
      <c r="B39" s="62"/>
      <c r="C39" s="62" t="s">
        <v>269</v>
      </c>
      <c r="D39" s="52" t="s">
        <v>265</v>
      </c>
      <c r="E39" s="52" t="s">
        <v>270</v>
      </c>
      <c r="F39" s="10" t="s">
        <v>220</v>
      </c>
      <c r="G39" s="35">
        <v>286</v>
      </c>
      <c r="H39" s="31"/>
      <c r="I39" s="3"/>
      <c r="J39" s="31">
        <v>400</v>
      </c>
      <c r="K39" s="11" t="s">
        <v>254</v>
      </c>
      <c r="L39" s="31">
        <v>286</v>
      </c>
      <c r="M39" s="11" t="s">
        <v>255</v>
      </c>
      <c r="N39" s="31">
        <v>400</v>
      </c>
      <c r="O39" s="11" t="s">
        <v>256</v>
      </c>
      <c r="P39" s="31"/>
      <c r="Q39" s="11"/>
      <c r="R39" s="31"/>
      <c r="S39" s="11"/>
      <c r="T39" s="13"/>
    </row>
    <row r="40" spans="1:20" ht="18.95" customHeight="1">
      <c r="A40" s="62"/>
      <c r="B40" s="62"/>
      <c r="C40" s="62" t="s">
        <v>271</v>
      </c>
      <c r="D40" s="52" t="s">
        <v>272</v>
      </c>
      <c r="E40" s="52" t="s">
        <v>273</v>
      </c>
      <c r="F40" s="10" t="s">
        <v>220</v>
      </c>
      <c r="G40" s="35">
        <v>2937</v>
      </c>
      <c r="H40" s="31"/>
      <c r="I40" s="3"/>
      <c r="J40" s="31">
        <v>5800</v>
      </c>
      <c r="K40" s="11" t="s">
        <v>254</v>
      </c>
      <c r="L40" s="31">
        <v>2937</v>
      </c>
      <c r="M40" s="11" t="s">
        <v>255</v>
      </c>
      <c r="N40" s="31">
        <v>3370</v>
      </c>
      <c r="O40" s="11" t="s">
        <v>256</v>
      </c>
      <c r="P40" s="31"/>
      <c r="Q40" s="11"/>
      <c r="R40" s="31"/>
      <c r="S40" s="11"/>
      <c r="T40" s="13"/>
    </row>
    <row r="41" spans="1:20" ht="18.95" customHeight="1">
      <c r="A41" s="62"/>
      <c r="B41" s="62"/>
      <c r="C41" s="62" t="s">
        <v>274</v>
      </c>
      <c r="D41" s="52" t="s">
        <v>275</v>
      </c>
      <c r="E41" s="52" t="s">
        <v>276</v>
      </c>
      <c r="F41" s="10" t="s">
        <v>220</v>
      </c>
      <c r="G41" s="35">
        <v>3608</v>
      </c>
      <c r="H41" s="31"/>
      <c r="I41" s="3"/>
      <c r="J41" s="31">
        <v>9400</v>
      </c>
      <c r="K41" s="11" t="s">
        <v>254</v>
      </c>
      <c r="L41" s="31">
        <v>3608</v>
      </c>
      <c r="M41" s="11" t="s">
        <v>255</v>
      </c>
      <c r="N41" s="31">
        <v>4750</v>
      </c>
      <c r="O41" s="11" t="s">
        <v>256</v>
      </c>
      <c r="P41" s="31"/>
      <c r="Q41" s="11"/>
      <c r="R41" s="31"/>
      <c r="S41" s="11"/>
      <c r="T41" s="13"/>
    </row>
    <row r="42" spans="1:20" ht="18.95" customHeight="1">
      <c r="A42" s="62"/>
      <c r="B42" s="62"/>
      <c r="C42" s="62" t="s">
        <v>277</v>
      </c>
      <c r="D42" s="52" t="s">
        <v>275</v>
      </c>
      <c r="E42" s="52" t="s">
        <v>278</v>
      </c>
      <c r="F42" s="10" t="s">
        <v>220</v>
      </c>
      <c r="G42" s="35">
        <v>10725</v>
      </c>
      <c r="H42" s="31">
        <v>9114</v>
      </c>
      <c r="I42" s="3"/>
      <c r="J42" s="31">
        <v>20100</v>
      </c>
      <c r="K42" s="11" t="s">
        <v>254</v>
      </c>
      <c r="L42" s="31">
        <v>10725</v>
      </c>
      <c r="M42" s="11" t="s">
        <v>255</v>
      </c>
      <c r="N42" s="31">
        <v>11800</v>
      </c>
      <c r="O42" s="11" t="s">
        <v>256</v>
      </c>
      <c r="P42" s="31"/>
      <c r="Q42" s="11"/>
      <c r="R42" s="31"/>
      <c r="S42" s="11"/>
      <c r="T42" s="13"/>
    </row>
    <row r="43" spans="1:20" ht="18.95" customHeight="1">
      <c r="A43" s="62"/>
      <c r="B43" s="62"/>
      <c r="C43" s="62" t="s">
        <v>279</v>
      </c>
      <c r="D43" s="52" t="s">
        <v>275</v>
      </c>
      <c r="E43" s="52" t="s">
        <v>280</v>
      </c>
      <c r="F43" s="10" t="s">
        <v>220</v>
      </c>
      <c r="G43" s="35">
        <v>19228</v>
      </c>
      <c r="H43" s="31">
        <v>16342</v>
      </c>
      <c r="I43" s="3"/>
      <c r="J43" s="31">
        <v>32200</v>
      </c>
      <c r="K43" s="11" t="s">
        <v>254</v>
      </c>
      <c r="L43" s="31">
        <v>19228</v>
      </c>
      <c r="M43" s="11" t="s">
        <v>255</v>
      </c>
      <c r="N43" s="31"/>
      <c r="O43" s="11"/>
      <c r="P43" s="31"/>
      <c r="Q43" s="11"/>
      <c r="R43" s="31"/>
      <c r="S43" s="11"/>
      <c r="T43" s="13"/>
    </row>
    <row r="44" spans="1:20" ht="18.95" customHeight="1">
      <c r="A44" s="62"/>
      <c r="B44" s="62"/>
      <c r="C44" s="62" t="s">
        <v>281</v>
      </c>
      <c r="D44" s="52" t="s">
        <v>282</v>
      </c>
      <c r="E44" s="52" t="s">
        <v>283</v>
      </c>
      <c r="F44" s="10" t="s">
        <v>174</v>
      </c>
      <c r="G44" s="35">
        <v>3150</v>
      </c>
      <c r="H44" s="31">
        <v>3100</v>
      </c>
      <c r="I44" s="3"/>
      <c r="J44" s="31">
        <v>3200</v>
      </c>
      <c r="K44" s="11" t="s">
        <v>284</v>
      </c>
      <c r="L44" s="31">
        <v>3150</v>
      </c>
      <c r="M44" s="11" t="s">
        <v>285</v>
      </c>
      <c r="N44" s="31">
        <v>4120</v>
      </c>
      <c r="O44" s="11" t="s">
        <v>286</v>
      </c>
      <c r="P44" s="31"/>
      <c r="Q44" s="11"/>
      <c r="R44" s="31"/>
      <c r="S44" s="11"/>
      <c r="T44" s="13"/>
    </row>
    <row r="45" spans="1:20" ht="18.95" customHeight="1">
      <c r="A45" s="62"/>
      <c r="B45" s="62"/>
      <c r="C45" s="62" t="s">
        <v>287</v>
      </c>
      <c r="D45" s="52" t="s">
        <v>282</v>
      </c>
      <c r="E45" s="52" t="s">
        <v>288</v>
      </c>
      <c r="F45" s="10" t="s">
        <v>174</v>
      </c>
      <c r="G45" s="35">
        <v>1280</v>
      </c>
      <c r="H45" s="31">
        <v>1229</v>
      </c>
      <c r="I45" s="3"/>
      <c r="J45" s="31">
        <v>1300</v>
      </c>
      <c r="K45" s="11" t="s">
        <v>284</v>
      </c>
      <c r="L45" s="31">
        <v>1280</v>
      </c>
      <c r="M45" s="11" t="s">
        <v>285</v>
      </c>
      <c r="N45" s="31">
        <v>1590</v>
      </c>
      <c r="O45" s="11" t="s">
        <v>286</v>
      </c>
      <c r="P45" s="31"/>
      <c r="Q45" s="11"/>
      <c r="R45" s="31"/>
      <c r="S45" s="11"/>
      <c r="T45" s="13"/>
    </row>
    <row r="46" spans="1:20" ht="18.95" customHeight="1">
      <c r="A46" s="62"/>
      <c r="B46" s="62"/>
      <c r="C46" s="62" t="s">
        <v>289</v>
      </c>
      <c r="D46" s="52" t="s">
        <v>282</v>
      </c>
      <c r="E46" s="52" t="s">
        <v>290</v>
      </c>
      <c r="F46" s="10" t="s">
        <v>220</v>
      </c>
      <c r="G46" s="35">
        <v>950</v>
      </c>
      <c r="H46" s="31">
        <v>965</v>
      </c>
      <c r="I46" s="3"/>
      <c r="J46" s="31">
        <v>1050</v>
      </c>
      <c r="K46" s="11" t="s">
        <v>284</v>
      </c>
      <c r="L46" s="31">
        <v>1100</v>
      </c>
      <c r="M46" s="11" t="s">
        <v>285</v>
      </c>
      <c r="N46" s="31">
        <v>950</v>
      </c>
      <c r="O46" s="11" t="s">
        <v>286</v>
      </c>
      <c r="P46" s="31"/>
      <c r="Q46" s="11"/>
      <c r="R46" s="31"/>
      <c r="S46" s="11"/>
      <c r="T46" s="13"/>
    </row>
    <row r="47" spans="1:20" ht="18.95" customHeight="1">
      <c r="A47" s="62"/>
      <c r="B47" s="62"/>
      <c r="C47" s="62" t="s">
        <v>291</v>
      </c>
      <c r="D47" s="52" t="s">
        <v>282</v>
      </c>
      <c r="E47" s="52" t="s">
        <v>292</v>
      </c>
      <c r="F47" s="10" t="s">
        <v>220</v>
      </c>
      <c r="G47" s="35">
        <v>680</v>
      </c>
      <c r="H47" s="31">
        <v>531</v>
      </c>
      <c r="I47" s="3"/>
      <c r="J47" s="31">
        <v>750</v>
      </c>
      <c r="K47" s="11" t="s">
        <v>284</v>
      </c>
      <c r="L47" s="31">
        <v>700</v>
      </c>
      <c r="M47" s="11" t="s">
        <v>285</v>
      </c>
      <c r="N47" s="31">
        <v>680</v>
      </c>
      <c r="O47" s="11" t="s">
        <v>286</v>
      </c>
      <c r="P47" s="31"/>
      <c r="Q47" s="11"/>
      <c r="R47" s="31"/>
      <c r="S47" s="11"/>
      <c r="T47" s="13"/>
    </row>
    <row r="48" spans="1:20" ht="18.95" customHeight="1">
      <c r="A48" s="62"/>
      <c r="B48" s="62"/>
      <c r="C48" s="62" t="s">
        <v>293</v>
      </c>
      <c r="D48" s="52" t="s">
        <v>282</v>
      </c>
      <c r="E48" s="52" t="s">
        <v>294</v>
      </c>
      <c r="F48" s="10" t="s">
        <v>220</v>
      </c>
      <c r="G48" s="35">
        <v>1040</v>
      </c>
      <c r="H48" s="31">
        <v>564</v>
      </c>
      <c r="I48" s="3"/>
      <c r="J48" s="31">
        <v>1050</v>
      </c>
      <c r="K48" s="11" t="s">
        <v>284</v>
      </c>
      <c r="L48" s="31">
        <v>1040</v>
      </c>
      <c r="M48" s="11" t="s">
        <v>285</v>
      </c>
      <c r="N48" s="31"/>
      <c r="O48" s="11"/>
      <c r="P48" s="31"/>
      <c r="Q48" s="11"/>
      <c r="R48" s="31"/>
      <c r="S48" s="11"/>
      <c r="T48" s="13"/>
    </row>
    <row r="49" spans="1:20" ht="18.95" customHeight="1">
      <c r="A49" s="62"/>
      <c r="B49" s="62"/>
      <c r="C49" s="62" t="s">
        <v>295</v>
      </c>
      <c r="D49" s="52" t="s">
        <v>282</v>
      </c>
      <c r="E49" s="52" t="s">
        <v>296</v>
      </c>
      <c r="F49" s="10" t="s">
        <v>220</v>
      </c>
      <c r="G49" s="35">
        <v>1400</v>
      </c>
      <c r="H49" s="31">
        <v>1627</v>
      </c>
      <c r="I49" s="3"/>
      <c r="J49" s="31">
        <v>1400</v>
      </c>
      <c r="K49" s="11" t="s">
        <v>284</v>
      </c>
      <c r="L49" s="31">
        <v>2000</v>
      </c>
      <c r="M49" s="11" t="s">
        <v>285</v>
      </c>
      <c r="N49" s="31">
        <v>2040</v>
      </c>
      <c r="O49" s="11" t="s">
        <v>286</v>
      </c>
      <c r="P49" s="31"/>
      <c r="Q49" s="11"/>
      <c r="R49" s="31"/>
      <c r="S49" s="11"/>
      <c r="T49" s="13"/>
    </row>
    <row r="50" spans="1:20" ht="18.95" customHeight="1">
      <c r="A50" s="62"/>
      <c r="B50" s="62"/>
      <c r="C50" s="62" t="s">
        <v>297</v>
      </c>
      <c r="D50" s="52" t="s">
        <v>282</v>
      </c>
      <c r="E50" s="52" t="s">
        <v>298</v>
      </c>
      <c r="F50" s="10" t="s">
        <v>220</v>
      </c>
      <c r="G50" s="35">
        <v>270</v>
      </c>
      <c r="H50" s="31">
        <v>412</v>
      </c>
      <c r="I50" s="3"/>
      <c r="J50" s="31">
        <v>480</v>
      </c>
      <c r="K50" s="11" t="s">
        <v>284</v>
      </c>
      <c r="L50" s="31">
        <v>270</v>
      </c>
      <c r="M50" s="11" t="s">
        <v>285</v>
      </c>
      <c r="N50" s="31"/>
      <c r="O50" s="11"/>
      <c r="P50" s="31"/>
      <c r="Q50" s="11"/>
      <c r="R50" s="31"/>
      <c r="S50" s="11"/>
      <c r="T50" s="13"/>
    </row>
    <row r="51" spans="1:20" ht="18.95" customHeight="1">
      <c r="A51" s="62"/>
      <c r="B51" s="62"/>
      <c r="C51" s="62" t="s">
        <v>299</v>
      </c>
      <c r="D51" s="52" t="s">
        <v>282</v>
      </c>
      <c r="E51" s="52" t="s">
        <v>300</v>
      </c>
      <c r="F51" s="10" t="s">
        <v>220</v>
      </c>
      <c r="G51" s="35">
        <v>3400</v>
      </c>
      <c r="H51" s="31">
        <v>2669</v>
      </c>
      <c r="I51" s="3"/>
      <c r="J51" s="31">
        <v>4070</v>
      </c>
      <c r="K51" s="11" t="s">
        <v>284</v>
      </c>
      <c r="L51" s="31"/>
      <c r="M51" s="11"/>
      <c r="N51" s="31">
        <v>3400</v>
      </c>
      <c r="O51" s="11" t="s">
        <v>286</v>
      </c>
      <c r="P51" s="31"/>
      <c r="Q51" s="11"/>
      <c r="R51" s="31"/>
      <c r="S51" s="11"/>
      <c r="T51" s="13"/>
    </row>
    <row r="52" spans="1:20" ht="18.95" customHeight="1">
      <c r="A52" s="62"/>
      <c r="B52" s="62"/>
      <c r="C52" s="62" t="s">
        <v>301</v>
      </c>
      <c r="D52" s="52" t="s">
        <v>302</v>
      </c>
      <c r="E52" s="52" t="s">
        <v>303</v>
      </c>
      <c r="F52" s="10" t="s">
        <v>174</v>
      </c>
      <c r="G52" s="35">
        <v>21580</v>
      </c>
      <c r="H52" s="31">
        <v>11112</v>
      </c>
      <c r="I52" s="3"/>
      <c r="J52" s="31">
        <v>21580</v>
      </c>
      <c r="K52" s="11" t="s">
        <v>304</v>
      </c>
      <c r="L52" s="31">
        <v>25550</v>
      </c>
      <c r="M52" s="11" t="s">
        <v>305</v>
      </c>
      <c r="N52" s="31">
        <v>24580</v>
      </c>
      <c r="O52" s="11" t="s">
        <v>306</v>
      </c>
      <c r="P52" s="31"/>
      <c r="Q52" s="11"/>
      <c r="R52" s="31"/>
      <c r="S52" s="11"/>
      <c r="T52" s="13"/>
    </row>
    <row r="53" spans="1:20" ht="18.95" customHeight="1">
      <c r="A53" s="62"/>
      <c r="B53" s="62"/>
      <c r="C53" s="62" t="s">
        <v>307</v>
      </c>
      <c r="D53" s="52" t="s">
        <v>302</v>
      </c>
      <c r="E53" s="52" t="s">
        <v>308</v>
      </c>
      <c r="F53" s="10" t="s">
        <v>174</v>
      </c>
      <c r="G53" s="35">
        <v>27150</v>
      </c>
      <c r="H53" s="31">
        <v>14415</v>
      </c>
      <c r="I53" s="3"/>
      <c r="J53" s="31">
        <v>27150</v>
      </c>
      <c r="K53" s="11" t="s">
        <v>304</v>
      </c>
      <c r="L53" s="31">
        <v>31470</v>
      </c>
      <c r="M53" s="11" t="s">
        <v>305</v>
      </c>
      <c r="N53" s="31">
        <v>29970</v>
      </c>
      <c r="O53" s="11" t="s">
        <v>306</v>
      </c>
      <c r="P53" s="31"/>
      <c r="Q53" s="11"/>
      <c r="R53" s="31"/>
      <c r="S53" s="11"/>
      <c r="T53" s="13"/>
    </row>
    <row r="54" spans="1:20" ht="18.95" customHeight="1">
      <c r="A54" s="62"/>
      <c r="B54" s="62"/>
      <c r="C54" s="62" t="s">
        <v>309</v>
      </c>
      <c r="D54" s="52" t="s">
        <v>310</v>
      </c>
      <c r="E54" s="52" t="s">
        <v>311</v>
      </c>
      <c r="F54" s="10" t="s">
        <v>220</v>
      </c>
      <c r="G54" s="35">
        <v>32310</v>
      </c>
      <c r="H54" s="31">
        <v>15669</v>
      </c>
      <c r="I54" s="3"/>
      <c r="J54" s="31">
        <v>32310</v>
      </c>
      <c r="K54" s="11" t="s">
        <v>304</v>
      </c>
      <c r="L54" s="31">
        <v>38120</v>
      </c>
      <c r="M54" s="11" t="s">
        <v>305</v>
      </c>
      <c r="N54" s="31">
        <v>36020</v>
      </c>
      <c r="O54" s="11" t="s">
        <v>306</v>
      </c>
      <c r="P54" s="31"/>
      <c r="Q54" s="11"/>
      <c r="R54" s="31"/>
      <c r="S54" s="11"/>
      <c r="T54" s="13"/>
    </row>
    <row r="55" spans="1:20" ht="18.95" customHeight="1">
      <c r="A55" s="62"/>
      <c r="B55" s="62"/>
      <c r="C55" s="62" t="s">
        <v>312</v>
      </c>
      <c r="D55" s="52" t="s">
        <v>310</v>
      </c>
      <c r="E55" s="52" t="s">
        <v>313</v>
      </c>
      <c r="F55" s="10" t="s">
        <v>220</v>
      </c>
      <c r="G55" s="35">
        <v>32310</v>
      </c>
      <c r="H55" s="31">
        <v>11068</v>
      </c>
      <c r="I55" s="3"/>
      <c r="J55" s="31">
        <v>32310</v>
      </c>
      <c r="K55" s="11" t="s">
        <v>304</v>
      </c>
      <c r="L55" s="31">
        <v>41010</v>
      </c>
      <c r="M55" s="11" t="s">
        <v>305</v>
      </c>
      <c r="N55" s="31">
        <v>36020</v>
      </c>
      <c r="O55" s="11" t="s">
        <v>306</v>
      </c>
      <c r="P55" s="31"/>
      <c r="Q55" s="11"/>
      <c r="R55" s="31"/>
      <c r="S55" s="11"/>
      <c r="T55" s="13"/>
    </row>
    <row r="56" spans="1:20" ht="18.95" customHeight="1">
      <c r="A56" s="62"/>
      <c r="B56" s="62"/>
      <c r="C56" s="62" t="s">
        <v>314</v>
      </c>
      <c r="D56" s="52" t="s">
        <v>310</v>
      </c>
      <c r="E56" s="52" t="s">
        <v>315</v>
      </c>
      <c r="F56" s="10" t="s">
        <v>220</v>
      </c>
      <c r="G56" s="35">
        <v>43160</v>
      </c>
      <c r="H56" s="31">
        <v>17384</v>
      </c>
      <c r="I56" s="3"/>
      <c r="J56" s="31">
        <v>43160</v>
      </c>
      <c r="K56" s="11" t="s">
        <v>304</v>
      </c>
      <c r="L56" s="31">
        <v>53970</v>
      </c>
      <c r="M56" s="11" t="s">
        <v>305</v>
      </c>
      <c r="N56" s="31">
        <v>62370</v>
      </c>
      <c r="O56" s="11" t="s">
        <v>306</v>
      </c>
      <c r="P56" s="31"/>
      <c r="Q56" s="11"/>
      <c r="R56" s="31"/>
      <c r="S56" s="11"/>
      <c r="T56" s="13"/>
    </row>
    <row r="57" spans="1:20" ht="18.95" customHeight="1">
      <c r="A57" s="62"/>
      <c r="B57" s="62"/>
      <c r="C57" s="62" t="s">
        <v>316</v>
      </c>
      <c r="D57" s="52" t="s">
        <v>310</v>
      </c>
      <c r="E57" s="52" t="s">
        <v>317</v>
      </c>
      <c r="F57" s="10" t="s">
        <v>220</v>
      </c>
      <c r="G57" s="35">
        <v>1500</v>
      </c>
      <c r="H57" s="31">
        <v>651</v>
      </c>
      <c r="I57" s="3"/>
      <c r="J57" s="31"/>
      <c r="K57" s="11"/>
      <c r="L57" s="31"/>
      <c r="M57" s="11"/>
      <c r="N57" s="31"/>
      <c r="O57" s="11"/>
      <c r="P57" s="31"/>
      <c r="Q57" s="11"/>
      <c r="R57" s="31"/>
      <c r="S57" s="11"/>
      <c r="T57" s="13"/>
    </row>
    <row r="58" spans="1:20" ht="18.95" customHeight="1">
      <c r="A58" s="62"/>
      <c r="B58" s="62"/>
      <c r="C58" s="62" t="s">
        <v>318</v>
      </c>
      <c r="D58" s="52" t="s">
        <v>310</v>
      </c>
      <c r="E58" s="52" t="s">
        <v>319</v>
      </c>
      <c r="F58" s="10" t="s">
        <v>220</v>
      </c>
      <c r="G58" s="35">
        <v>67</v>
      </c>
      <c r="H58" s="31">
        <v>67</v>
      </c>
      <c r="I58" s="3"/>
      <c r="J58" s="31"/>
      <c r="K58" s="11"/>
      <c r="L58" s="31"/>
      <c r="M58" s="11"/>
      <c r="N58" s="31"/>
      <c r="O58" s="11"/>
      <c r="P58" s="31"/>
      <c r="Q58" s="11"/>
      <c r="R58" s="31"/>
      <c r="S58" s="11"/>
      <c r="T58" s="13"/>
    </row>
    <row r="59" spans="1:20" ht="18.95" customHeight="1">
      <c r="A59" s="62"/>
      <c r="B59" s="62"/>
      <c r="C59" s="62" t="s">
        <v>320</v>
      </c>
      <c r="D59" s="52" t="s">
        <v>310</v>
      </c>
      <c r="E59" s="52" t="s">
        <v>321</v>
      </c>
      <c r="F59" s="10" t="s">
        <v>220</v>
      </c>
      <c r="G59" s="35">
        <v>3170</v>
      </c>
      <c r="H59" s="31">
        <v>2020</v>
      </c>
      <c r="I59" s="3"/>
      <c r="J59" s="31"/>
      <c r="K59" s="11"/>
      <c r="L59" s="31">
        <v>3170</v>
      </c>
      <c r="M59" s="11" t="s">
        <v>305</v>
      </c>
      <c r="N59" s="31">
        <v>4100</v>
      </c>
      <c r="O59" s="11" t="s">
        <v>322</v>
      </c>
      <c r="P59" s="31"/>
      <c r="Q59" s="11"/>
      <c r="R59" s="31"/>
      <c r="S59" s="11"/>
      <c r="T59" s="13"/>
    </row>
    <row r="60" spans="1:20" ht="18.95" customHeight="1">
      <c r="A60" s="62"/>
      <c r="B60" s="62"/>
      <c r="C60" s="62" t="s">
        <v>323</v>
      </c>
      <c r="D60" s="52" t="s">
        <v>310</v>
      </c>
      <c r="E60" s="52" t="s">
        <v>324</v>
      </c>
      <c r="F60" s="10" t="s">
        <v>220</v>
      </c>
      <c r="G60" s="35">
        <v>4740</v>
      </c>
      <c r="H60" s="31">
        <v>2152</v>
      </c>
      <c r="I60" s="3"/>
      <c r="J60" s="31"/>
      <c r="K60" s="11"/>
      <c r="L60" s="31">
        <v>4740</v>
      </c>
      <c r="M60" s="11" t="s">
        <v>305</v>
      </c>
      <c r="N60" s="31">
        <v>5640</v>
      </c>
      <c r="O60" s="11" t="s">
        <v>322</v>
      </c>
      <c r="P60" s="31"/>
      <c r="Q60" s="11"/>
      <c r="R60" s="31"/>
      <c r="S60" s="11"/>
      <c r="T60" s="13"/>
    </row>
    <row r="61" spans="1:20" ht="18.95" customHeight="1">
      <c r="A61" s="62"/>
      <c r="B61" s="62"/>
      <c r="C61" s="62" t="s">
        <v>325</v>
      </c>
      <c r="D61" s="52" t="s">
        <v>310</v>
      </c>
      <c r="E61" s="52" t="s">
        <v>326</v>
      </c>
      <c r="F61" s="10" t="s">
        <v>220</v>
      </c>
      <c r="G61" s="35">
        <v>647</v>
      </c>
      <c r="H61" s="31"/>
      <c r="I61" s="3"/>
      <c r="J61" s="31"/>
      <c r="K61" s="11"/>
      <c r="L61" s="31"/>
      <c r="M61" s="11"/>
      <c r="N61" s="31"/>
      <c r="O61" s="11"/>
      <c r="P61" s="31"/>
      <c r="Q61" s="11"/>
      <c r="R61" s="31"/>
      <c r="S61" s="11"/>
      <c r="T61" s="13"/>
    </row>
    <row r="62" spans="1:20" ht="18.95" customHeight="1">
      <c r="A62" s="62"/>
      <c r="B62" s="62"/>
      <c r="C62" s="62" t="s">
        <v>327</v>
      </c>
      <c r="D62" s="52" t="s">
        <v>310</v>
      </c>
      <c r="E62" s="52" t="s">
        <v>328</v>
      </c>
      <c r="F62" s="10" t="s">
        <v>220</v>
      </c>
      <c r="G62" s="35">
        <v>208</v>
      </c>
      <c r="H62" s="31">
        <v>268</v>
      </c>
      <c r="I62" s="3"/>
      <c r="J62" s="31"/>
      <c r="K62" s="11"/>
      <c r="L62" s="31"/>
      <c r="M62" s="11"/>
      <c r="N62" s="31"/>
      <c r="O62" s="11"/>
      <c r="P62" s="31"/>
      <c r="Q62" s="11"/>
      <c r="R62" s="31"/>
      <c r="S62" s="11"/>
      <c r="T62" s="13"/>
    </row>
    <row r="63" spans="1:20" ht="18.95" customHeight="1">
      <c r="A63" s="62"/>
      <c r="B63" s="62"/>
      <c r="C63" s="62" t="s">
        <v>329</v>
      </c>
      <c r="D63" s="52" t="s">
        <v>310</v>
      </c>
      <c r="E63" s="52" t="s">
        <v>330</v>
      </c>
      <c r="F63" s="10" t="s">
        <v>220</v>
      </c>
      <c r="G63" s="35">
        <v>281</v>
      </c>
      <c r="H63" s="31">
        <v>406</v>
      </c>
      <c r="I63" s="3"/>
      <c r="J63" s="31"/>
      <c r="K63" s="11"/>
      <c r="L63" s="31"/>
      <c r="M63" s="11"/>
      <c r="N63" s="31"/>
      <c r="O63" s="11"/>
      <c r="P63" s="31"/>
      <c r="Q63" s="11"/>
      <c r="R63" s="31"/>
      <c r="S63" s="11"/>
      <c r="T63" s="13"/>
    </row>
    <row r="64" spans="1:20" ht="18.95" customHeight="1">
      <c r="A64" s="62"/>
      <c r="B64" s="62"/>
      <c r="C64" s="62" t="s">
        <v>331</v>
      </c>
      <c r="D64" s="52" t="s">
        <v>310</v>
      </c>
      <c r="E64" s="52" t="s">
        <v>332</v>
      </c>
      <c r="F64" s="10" t="s">
        <v>174</v>
      </c>
      <c r="G64" s="35">
        <v>2985</v>
      </c>
      <c r="H64" s="31">
        <v>3960</v>
      </c>
      <c r="I64" s="3"/>
      <c r="J64" s="31"/>
      <c r="K64" s="11"/>
      <c r="L64" s="31"/>
      <c r="M64" s="11"/>
      <c r="N64" s="31"/>
      <c r="O64" s="11"/>
      <c r="P64" s="31"/>
      <c r="Q64" s="11"/>
      <c r="R64" s="31"/>
      <c r="S64" s="11"/>
      <c r="T64" s="13"/>
    </row>
    <row r="65" spans="1:20" ht="18.95" customHeight="1">
      <c r="A65" s="62"/>
      <c r="B65" s="62"/>
      <c r="C65" s="62" t="s">
        <v>333</v>
      </c>
      <c r="D65" s="52" t="s">
        <v>334</v>
      </c>
      <c r="E65" s="52" t="s">
        <v>335</v>
      </c>
      <c r="F65" s="10" t="s">
        <v>174</v>
      </c>
      <c r="G65" s="35">
        <v>19650</v>
      </c>
      <c r="H65" s="31">
        <v>18265</v>
      </c>
      <c r="I65" s="3"/>
      <c r="J65" s="31">
        <v>19650</v>
      </c>
      <c r="K65" s="11" t="s">
        <v>284</v>
      </c>
      <c r="L65" s="31"/>
      <c r="M65" s="11"/>
      <c r="N65" s="31"/>
      <c r="O65" s="11"/>
      <c r="P65" s="31"/>
      <c r="Q65" s="11"/>
      <c r="R65" s="31"/>
      <c r="S65" s="11"/>
      <c r="T65" s="13"/>
    </row>
    <row r="66" spans="1:20" ht="18.95" customHeight="1">
      <c r="A66" s="62"/>
      <c r="B66" s="62"/>
      <c r="C66" s="62" t="s">
        <v>336</v>
      </c>
      <c r="D66" s="52" t="s">
        <v>337</v>
      </c>
      <c r="E66" s="52" t="s">
        <v>338</v>
      </c>
      <c r="F66" s="10" t="s">
        <v>220</v>
      </c>
      <c r="G66" s="35">
        <v>47310</v>
      </c>
      <c r="H66" s="31">
        <v>25524</v>
      </c>
      <c r="I66" s="3"/>
      <c r="J66" s="31">
        <v>47310</v>
      </c>
      <c r="K66" s="11" t="s">
        <v>284</v>
      </c>
      <c r="L66" s="31"/>
      <c r="M66" s="11"/>
      <c r="N66" s="31"/>
      <c r="O66" s="11"/>
      <c r="P66" s="31"/>
      <c r="Q66" s="11"/>
      <c r="R66" s="31"/>
      <c r="S66" s="11"/>
      <c r="T66" s="13"/>
    </row>
    <row r="67" spans="1:20" ht="18.95" customHeight="1">
      <c r="A67" s="62"/>
      <c r="B67" s="62"/>
      <c r="C67" s="62" t="s">
        <v>339</v>
      </c>
      <c r="D67" s="52" t="s">
        <v>337</v>
      </c>
      <c r="E67" s="52" t="s">
        <v>340</v>
      </c>
      <c r="F67" s="10" t="s">
        <v>220</v>
      </c>
      <c r="G67" s="35">
        <v>47310</v>
      </c>
      <c r="H67" s="31">
        <v>25524</v>
      </c>
      <c r="I67" s="3"/>
      <c r="J67" s="31">
        <v>47310</v>
      </c>
      <c r="K67" s="11" t="s">
        <v>284</v>
      </c>
      <c r="L67" s="31"/>
      <c r="M67" s="11"/>
      <c r="N67" s="31"/>
      <c r="O67" s="11"/>
      <c r="P67" s="31"/>
      <c r="Q67" s="11"/>
      <c r="R67" s="31"/>
      <c r="S67" s="11"/>
      <c r="T67" s="13"/>
    </row>
    <row r="68" spans="1:20" ht="18.95" customHeight="1">
      <c r="A68" s="62"/>
      <c r="B68" s="62"/>
      <c r="C68" s="62" t="s">
        <v>341</v>
      </c>
      <c r="D68" s="52" t="s">
        <v>337</v>
      </c>
      <c r="E68" s="52" t="s">
        <v>342</v>
      </c>
      <c r="F68" s="10" t="s">
        <v>174</v>
      </c>
      <c r="G68" s="35">
        <v>11890</v>
      </c>
      <c r="H68" s="31"/>
      <c r="I68" s="3"/>
      <c r="J68" s="31">
        <v>11890</v>
      </c>
      <c r="K68" s="11" t="s">
        <v>284</v>
      </c>
      <c r="L68" s="31"/>
      <c r="M68" s="11"/>
      <c r="N68" s="31"/>
      <c r="O68" s="11"/>
      <c r="P68" s="31"/>
      <c r="Q68" s="11"/>
      <c r="R68" s="31"/>
      <c r="S68" s="11"/>
      <c r="T68" s="13"/>
    </row>
    <row r="69" spans="1:20" ht="18.95" customHeight="1">
      <c r="A69" s="62"/>
      <c r="B69" s="62"/>
      <c r="C69" s="62" t="s">
        <v>343</v>
      </c>
      <c r="D69" s="52" t="s">
        <v>240</v>
      </c>
      <c r="E69" s="52" t="s">
        <v>344</v>
      </c>
      <c r="F69" s="10" t="s">
        <v>220</v>
      </c>
      <c r="G69" s="35">
        <v>220</v>
      </c>
      <c r="H69" s="31">
        <v>177</v>
      </c>
      <c r="I69" s="3"/>
      <c r="J69" s="31"/>
      <c r="K69" s="11"/>
      <c r="L69" s="31"/>
      <c r="M69" s="11"/>
      <c r="N69" s="31">
        <v>220</v>
      </c>
      <c r="O69" s="11" t="s">
        <v>177</v>
      </c>
      <c r="P69" s="31"/>
      <c r="Q69" s="11"/>
      <c r="R69" s="31"/>
      <c r="S69" s="11"/>
      <c r="T69" s="13"/>
    </row>
    <row r="70" spans="1:20" ht="18.95" customHeight="1">
      <c r="A70" s="62"/>
      <c r="B70" s="62"/>
      <c r="C70" s="62" t="s">
        <v>345</v>
      </c>
      <c r="D70" s="52" t="s">
        <v>240</v>
      </c>
      <c r="E70" s="52" t="s">
        <v>346</v>
      </c>
      <c r="F70" s="10" t="s">
        <v>220</v>
      </c>
      <c r="G70" s="35">
        <v>260</v>
      </c>
      <c r="H70" s="31">
        <v>218</v>
      </c>
      <c r="I70" s="3"/>
      <c r="J70" s="31"/>
      <c r="K70" s="11"/>
      <c r="L70" s="31"/>
      <c r="M70" s="11"/>
      <c r="N70" s="31">
        <v>260</v>
      </c>
      <c r="O70" s="11" t="s">
        <v>177</v>
      </c>
      <c r="P70" s="31"/>
      <c r="Q70" s="11"/>
      <c r="R70" s="31"/>
      <c r="S70" s="11"/>
      <c r="T70" s="13"/>
    </row>
    <row r="71" spans="1:20" ht="18.95" customHeight="1">
      <c r="A71" s="62"/>
      <c r="B71" s="62"/>
      <c r="C71" s="62" t="s">
        <v>347</v>
      </c>
      <c r="D71" s="52" t="s">
        <v>240</v>
      </c>
      <c r="E71" s="52" t="s">
        <v>348</v>
      </c>
      <c r="F71" s="10" t="s">
        <v>220</v>
      </c>
      <c r="G71" s="35">
        <v>720</v>
      </c>
      <c r="H71" s="31">
        <v>460</v>
      </c>
      <c r="I71" s="3"/>
      <c r="J71" s="31"/>
      <c r="K71" s="11"/>
      <c r="L71" s="31"/>
      <c r="M71" s="11"/>
      <c r="N71" s="31">
        <v>720</v>
      </c>
      <c r="O71" s="11" t="s">
        <v>177</v>
      </c>
      <c r="P71" s="31"/>
      <c r="Q71" s="11"/>
      <c r="R71" s="31"/>
      <c r="S71" s="11"/>
      <c r="T71" s="13"/>
    </row>
    <row r="72" spans="1:20" ht="18.95" customHeight="1">
      <c r="A72" s="62"/>
      <c r="B72" s="62"/>
      <c r="C72" s="62" t="s">
        <v>349</v>
      </c>
      <c r="D72" s="52" t="s">
        <v>240</v>
      </c>
      <c r="E72" s="52" t="s">
        <v>350</v>
      </c>
      <c r="F72" s="10" t="s">
        <v>220</v>
      </c>
      <c r="G72" s="35">
        <v>340</v>
      </c>
      <c r="H72" s="31">
        <v>334</v>
      </c>
      <c r="I72" s="3"/>
      <c r="J72" s="31">
        <v>340</v>
      </c>
      <c r="K72" s="11" t="s">
        <v>175</v>
      </c>
      <c r="L72" s="31">
        <v>727</v>
      </c>
      <c r="M72" s="11" t="s">
        <v>242</v>
      </c>
      <c r="N72" s="31">
        <v>620</v>
      </c>
      <c r="O72" s="11" t="s">
        <v>177</v>
      </c>
      <c r="P72" s="31"/>
      <c r="Q72" s="11"/>
      <c r="R72" s="31"/>
      <c r="S72" s="11"/>
      <c r="T72" s="13"/>
    </row>
    <row r="73" spans="1:20" ht="18.95" customHeight="1">
      <c r="A73" s="62"/>
      <c r="B73" s="62"/>
      <c r="C73" s="62" t="s">
        <v>351</v>
      </c>
      <c r="D73" s="52" t="s">
        <v>240</v>
      </c>
      <c r="E73" s="52" t="s">
        <v>352</v>
      </c>
      <c r="F73" s="10" t="s">
        <v>220</v>
      </c>
      <c r="G73" s="35">
        <v>391</v>
      </c>
      <c r="H73" s="31">
        <v>364</v>
      </c>
      <c r="I73" s="3"/>
      <c r="J73" s="31">
        <v>391</v>
      </c>
      <c r="K73" s="11" t="s">
        <v>175</v>
      </c>
      <c r="L73" s="31">
        <v>782</v>
      </c>
      <c r="M73" s="11" t="s">
        <v>242</v>
      </c>
      <c r="N73" s="31">
        <v>680</v>
      </c>
      <c r="O73" s="11" t="s">
        <v>177</v>
      </c>
      <c r="P73" s="31"/>
      <c r="Q73" s="11"/>
      <c r="R73" s="31"/>
      <c r="S73" s="11"/>
      <c r="T73" s="13"/>
    </row>
    <row r="74" spans="1:20" ht="18.95" customHeight="1">
      <c r="A74" s="62"/>
      <c r="B74" s="62"/>
      <c r="C74" s="62" t="s">
        <v>353</v>
      </c>
      <c r="D74" s="52" t="s">
        <v>240</v>
      </c>
      <c r="E74" s="52" t="s">
        <v>354</v>
      </c>
      <c r="F74" s="10" t="s">
        <v>220</v>
      </c>
      <c r="G74" s="35">
        <v>402</v>
      </c>
      <c r="H74" s="31">
        <v>390</v>
      </c>
      <c r="I74" s="3"/>
      <c r="J74" s="31">
        <v>402</v>
      </c>
      <c r="K74" s="11" t="s">
        <v>175</v>
      </c>
      <c r="L74" s="31">
        <v>828</v>
      </c>
      <c r="M74" s="11" t="s">
        <v>242</v>
      </c>
      <c r="N74" s="31">
        <v>720</v>
      </c>
      <c r="O74" s="11" t="s">
        <v>177</v>
      </c>
      <c r="P74" s="31"/>
      <c r="Q74" s="11"/>
      <c r="R74" s="31"/>
      <c r="S74" s="11"/>
      <c r="T74" s="13"/>
    </row>
    <row r="75" spans="1:20" ht="18.95" customHeight="1">
      <c r="A75" s="62"/>
      <c r="B75" s="62"/>
      <c r="C75" s="62" t="s">
        <v>355</v>
      </c>
      <c r="D75" s="52" t="s">
        <v>240</v>
      </c>
      <c r="E75" s="52" t="s">
        <v>356</v>
      </c>
      <c r="F75" s="10" t="s">
        <v>220</v>
      </c>
      <c r="G75" s="35">
        <v>422</v>
      </c>
      <c r="H75" s="31">
        <v>417</v>
      </c>
      <c r="I75" s="3"/>
      <c r="J75" s="31">
        <v>422</v>
      </c>
      <c r="K75" s="11" t="s">
        <v>175</v>
      </c>
      <c r="L75" s="31">
        <v>904</v>
      </c>
      <c r="M75" s="11" t="s">
        <v>242</v>
      </c>
      <c r="N75" s="31">
        <v>760</v>
      </c>
      <c r="O75" s="11" t="s">
        <v>177</v>
      </c>
      <c r="P75" s="31"/>
      <c r="Q75" s="11"/>
      <c r="R75" s="31"/>
      <c r="S75" s="11"/>
      <c r="T75" s="13"/>
    </row>
    <row r="76" spans="1:20" ht="18.95" customHeight="1">
      <c r="A76" s="62"/>
      <c r="B76" s="62"/>
      <c r="C76" s="62" t="s">
        <v>357</v>
      </c>
      <c r="D76" s="52" t="s">
        <v>240</v>
      </c>
      <c r="E76" s="52" t="s">
        <v>358</v>
      </c>
      <c r="F76" s="10" t="s">
        <v>220</v>
      </c>
      <c r="G76" s="35">
        <v>618</v>
      </c>
      <c r="H76" s="31">
        <v>604</v>
      </c>
      <c r="I76" s="3"/>
      <c r="J76" s="31">
        <v>618</v>
      </c>
      <c r="K76" s="11" t="s">
        <v>175</v>
      </c>
      <c r="L76" s="31">
        <v>1272</v>
      </c>
      <c r="M76" s="11" t="s">
        <v>242</v>
      </c>
      <c r="N76" s="31">
        <v>1050</v>
      </c>
      <c r="O76" s="11" t="s">
        <v>177</v>
      </c>
      <c r="P76" s="31"/>
      <c r="Q76" s="11"/>
      <c r="R76" s="31"/>
      <c r="S76" s="11"/>
      <c r="T76" s="13"/>
    </row>
    <row r="77" spans="1:20" ht="18.95" customHeight="1">
      <c r="A77" s="62"/>
      <c r="B77" s="62"/>
      <c r="C77" s="62" t="s">
        <v>359</v>
      </c>
      <c r="D77" s="52" t="s">
        <v>240</v>
      </c>
      <c r="E77" s="52" t="s">
        <v>360</v>
      </c>
      <c r="F77" s="10" t="s">
        <v>220</v>
      </c>
      <c r="G77" s="35">
        <v>1133</v>
      </c>
      <c r="H77" s="31">
        <v>1114</v>
      </c>
      <c r="I77" s="3"/>
      <c r="J77" s="31">
        <v>1133</v>
      </c>
      <c r="K77" s="11" t="s">
        <v>175</v>
      </c>
      <c r="L77" s="31">
        <v>1932</v>
      </c>
      <c r="M77" s="11" t="s">
        <v>242</v>
      </c>
      <c r="N77" s="31">
        <v>1780</v>
      </c>
      <c r="O77" s="11" t="s">
        <v>177</v>
      </c>
      <c r="P77" s="31"/>
      <c r="Q77" s="11"/>
      <c r="R77" s="31"/>
      <c r="S77" s="11"/>
      <c r="T77" s="13"/>
    </row>
    <row r="78" spans="1:20" ht="18.95" customHeight="1">
      <c r="A78" s="62"/>
      <c r="B78" s="62"/>
      <c r="C78" s="62" t="s">
        <v>361</v>
      </c>
      <c r="D78" s="52" t="s">
        <v>362</v>
      </c>
      <c r="E78" s="52" t="s">
        <v>363</v>
      </c>
      <c r="F78" s="10" t="s">
        <v>220</v>
      </c>
      <c r="G78" s="35">
        <v>5837</v>
      </c>
      <c r="H78" s="31"/>
      <c r="I78" s="3"/>
      <c r="J78" s="31"/>
      <c r="K78" s="11"/>
      <c r="L78" s="31"/>
      <c r="M78" s="11"/>
      <c r="N78" s="31"/>
      <c r="O78" s="11"/>
      <c r="P78" s="31"/>
      <c r="Q78" s="11"/>
      <c r="R78" s="31"/>
      <c r="S78" s="11"/>
      <c r="T78" s="13"/>
    </row>
    <row r="79" spans="1:20" ht="18.95" customHeight="1">
      <c r="A79" s="62"/>
      <c r="B79" s="62"/>
      <c r="C79" s="62" t="s">
        <v>364</v>
      </c>
      <c r="D79" s="52" t="s">
        <v>365</v>
      </c>
      <c r="E79" s="52" t="s">
        <v>366</v>
      </c>
      <c r="F79" s="10" t="s">
        <v>220</v>
      </c>
      <c r="G79" s="35">
        <v>1560</v>
      </c>
      <c r="H79" s="31"/>
      <c r="I79" s="3"/>
      <c r="J79" s="31"/>
      <c r="K79" s="11"/>
      <c r="L79" s="31">
        <v>1560</v>
      </c>
      <c r="M79" s="11" t="s">
        <v>367</v>
      </c>
      <c r="N79" s="31"/>
      <c r="O79" s="11"/>
      <c r="P79" s="31"/>
      <c r="Q79" s="11"/>
      <c r="R79" s="31"/>
      <c r="S79" s="11"/>
      <c r="T79" s="13"/>
    </row>
    <row r="80" spans="1:20" ht="18.95" customHeight="1">
      <c r="A80" s="62"/>
      <c r="B80" s="62"/>
      <c r="C80" s="62" t="s">
        <v>368</v>
      </c>
      <c r="D80" s="52" t="s">
        <v>369</v>
      </c>
      <c r="E80" s="52" t="s">
        <v>370</v>
      </c>
      <c r="F80" s="10" t="s">
        <v>220</v>
      </c>
      <c r="G80" s="35">
        <v>1226</v>
      </c>
      <c r="H80" s="31"/>
      <c r="I80" s="3"/>
      <c r="J80" s="31"/>
      <c r="K80" s="11"/>
      <c r="L80" s="31">
        <v>1226</v>
      </c>
      <c r="M80" s="11" t="s">
        <v>371</v>
      </c>
      <c r="N80" s="31"/>
      <c r="O80" s="11"/>
      <c r="P80" s="31"/>
      <c r="Q80" s="11"/>
      <c r="R80" s="31"/>
      <c r="S80" s="11"/>
      <c r="T80" s="13"/>
    </row>
    <row r="81" spans="1:20" ht="18.95" customHeight="1">
      <c r="A81" s="62"/>
      <c r="B81" s="62"/>
      <c r="C81" s="62" t="s">
        <v>372</v>
      </c>
      <c r="D81" s="52" t="s">
        <v>373</v>
      </c>
      <c r="E81" s="52" t="s">
        <v>374</v>
      </c>
      <c r="F81" s="10" t="s">
        <v>174</v>
      </c>
      <c r="G81" s="35">
        <v>418</v>
      </c>
      <c r="H81" s="31">
        <v>457</v>
      </c>
      <c r="I81" s="3"/>
      <c r="J81" s="31">
        <v>495</v>
      </c>
      <c r="K81" s="11" t="s">
        <v>375</v>
      </c>
      <c r="L81" s="31">
        <v>602</v>
      </c>
      <c r="M81" s="11" t="s">
        <v>376</v>
      </c>
      <c r="N81" s="31">
        <v>418</v>
      </c>
      <c r="O81" s="11" t="s">
        <v>377</v>
      </c>
      <c r="P81" s="31"/>
      <c r="Q81" s="11"/>
      <c r="R81" s="31"/>
      <c r="S81" s="11"/>
      <c r="T81" s="13"/>
    </row>
    <row r="82" spans="1:20" ht="18.95" customHeight="1">
      <c r="A82" s="62"/>
      <c r="B82" s="62"/>
      <c r="C82" s="62" t="s">
        <v>378</v>
      </c>
      <c r="D82" s="52" t="s">
        <v>373</v>
      </c>
      <c r="E82" s="52" t="s">
        <v>379</v>
      </c>
      <c r="F82" s="10" t="s">
        <v>174</v>
      </c>
      <c r="G82" s="35">
        <v>637</v>
      </c>
      <c r="H82" s="31">
        <v>710</v>
      </c>
      <c r="I82" s="3"/>
      <c r="J82" s="31">
        <v>760</v>
      </c>
      <c r="K82" s="11" t="s">
        <v>375</v>
      </c>
      <c r="L82" s="31">
        <v>937</v>
      </c>
      <c r="M82" s="11" t="s">
        <v>376</v>
      </c>
      <c r="N82" s="31">
        <v>637</v>
      </c>
      <c r="O82" s="11" t="s">
        <v>377</v>
      </c>
      <c r="P82" s="31"/>
      <c r="Q82" s="11"/>
      <c r="R82" s="31"/>
      <c r="S82" s="11"/>
      <c r="T82" s="13"/>
    </row>
    <row r="83" spans="1:20" ht="18.95" customHeight="1">
      <c r="A83" s="62"/>
      <c r="B83" s="62"/>
      <c r="C83" s="62" t="s">
        <v>380</v>
      </c>
      <c r="D83" s="52" t="s">
        <v>381</v>
      </c>
      <c r="E83" s="52" t="s">
        <v>382</v>
      </c>
      <c r="F83" s="10" t="s">
        <v>174</v>
      </c>
      <c r="G83" s="35">
        <v>950</v>
      </c>
      <c r="H83" s="31">
        <v>787</v>
      </c>
      <c r="I83" s="3"/>
      <c r="J83" s="31">
        <v>974</v>
      </c>
      <c r="K83" s="11" t="s">
        <v>383</v>
      </c>
      <c r="L83" s="31">
        <v>956</v>
      </c>
      <c r="M83" s="11" t="s">
        <v>376</v>
      </c>
      <c r="N83" s="31">
        <v>950</v>
      </c>
      <c r="O83" s="11" t="s">
        <v>384</v>
      </c>
      <c r="P83" s="31"/>
      <c r="Q83" s="11"/>
      <c r="R83" s="31"/>
      <c r="S83" s="11"/>
      <c r="T83" s="13"/>
    </row>
    <row r="84" spans="1:20" ht="18.95" customHeight="1">
      <c r="A84" s="62"/>
      <c r="B84" s="62"/>
      <c r="C84" s="62" t="s">
        <v>385</v>
      </c>
      <c r="D84" s="52" t="s">
        <v>381</v>
      </c>
      <c r="E84" s="52" t="s">
        <v>386</v>
      </c>
      <c r="F84" s="10" t="s">
        <v>174</v>
      </c>
      <c r="G84" s="35">
        <v>1088</v>
      </c>
      <c r="H84" s="31">
        <v>896</v>
      </c>
      <c r="I84" s="3"/>
      <c r="J84" s="31">
        <v>1114</v>
      </c>
      <c r="K84" s="11" t="s">
        <v>383</v>
      </c>
      <c r="L84" s="31">
        <v>1088</v>
      </c>
      <c r="M84" s="11" t="s">
        <v>376</v>
      </c>
      <c r="N84" s="31">
        <v>1110</v>
      </c>
      <c r="O84" s="11" t="s">
        <v>384</v>
      </c>
      <c r="P84" s="31"/>
      <c r="Q84" s="11"/>
      <c r="R84" s="31"/>
      <c r="S84" s="11"/>
      <c r="T84" s="13"/>
    </row>
    <row r="85" spans="1:20" ht="18.95" customHeight="1">
      <c r="A85" s="62"/>
      <c r="B85" s="62"/>
      <c r="C85" s="62" t="s">
        <v>387</v>
      </c>
      <c r="D85" s="52" t="s">
        <v>381</v>
      </c>
      <c r="E85" s="52" t="s">
        <v>388</v>
      </c>
      <c r="F85" s="10" t="s">
        <v>174</v>
      </c>
      <c r="G85" s="35">
        <v>1761</v>
      </c>
      <c r="H85" s="31">
        <v>1523</v>
      </c>
      <c r="I85" s="3"/>
      <c r="J85" s="31">
        <v>1761</v>
      </c>
      <c r="K85" s="11" t="s">
        <v>383</v>
      </c>
      <c r="L85" s="31">
        <v>1834</v>
      </c>
      <c r="M85" s="11" t="s">
        <v>376</v>
      </c>
      <c r="N85" s="31">
        <v>1870</v>
      </c>
      <c r="O85" s="11" t="s">
        <v>384</v>
      </c>
      <c r="P85" s="31"/>
      <c r="Q85" s="11"/>
      <c r="R85" s="31"/>
      <c r="S85" s="11"/>
      <c r="T85" s="13"/>
    </row>
    <row r="86" spans="1:20" ht="18.95" customHeight="1">
      <c r="A86" s="62"/>
      <c r="B86" s="62"/>
      <c r="C86" s="62" t="s">
        <v>389</v>
      </c>
      <c r="D86" s="52" t="s">
        <v>381</v>
      </c>
      <c r="E86" s="52" t="s">
        <v>390</v>
      </c>
      <c r="F86" s="10" t="s">
        <v>174</v>
      </c>
      <c r="G86" s="35">
        <v>2504</v>
      </c>
      <c r="H86" s="31">
        <v>2061</v>
      </c>
      <c r="I86" s="3"/>
      <c r="J86" s="31">
        <v>2692</v>
      </c>
      <c r="K86" s="11" t="s">
        <v>383</v>
      </c>
      <c r="L86" s="31">
        <v>2504</v>
      </c>
      <c r="M86" s="11" t="s">
        <v>376</v>
      </c>
      <c r="N86" s="31">
        <v>2550</v>
      </c>
      <c r="O86" s="11" t="s">
        <v>384</v>
      </c>
      <c r="P86" s="31"/>
      <c r="Q86" s="11"/>
      <c r="R86" s="31"/>
      <c r="S86" s="11"/>
      <c r="T86" s="13"/>
    </row>
    <row r="87" spans="1:20" ht="18.95" customHeight="1">
      <c r="A87" s="62"/>
      <c r="B87" s="62"/>
      <c r="C87" s="62" t="s">
        <v>391</v>
      </c>
      <c r="D87" s="52" t="s">
        <v>381</v>
      </c>
      <c r="E87" s="52" t="s">
        <v>392</v>
      </c>
      <c r="F87" s="10" t="s">
        <v>174</v>
      </c>
      <c r="G87" s="35">
        <v>5340</v>
      </c>
      <c r="H87" s="31">
        <v>4487</v>
      </c>
      <c r="I87" s="3"/>
      <c r="J87" s="31">
        <v>5343</v>
      </c>
      <c r="K87" s="11" t="s">
        <v>383</v>
      </c>
      <c r="L87" s="31">
        <v>5432</v>
      </c>
      <c r="M87" s="11" t="s">
        <v>376</v>
      </c>
      <c r="N87" s="31">
        <v>5340</v>
      </c>
      <c r="O87" s="11" t="s">
        <v>384</v>
      </c>
      <c r="P87" s="31"/>
      <c r="Q87" s="11"/>
      <c r="R87" s="31"/>
      <c r="S87" s="11"/>
      <c r="T87" s="13"/>
    </row>
    <row r="88" spans="1:20" ht="18.95" customHeight="1">
      <c r="A88" s="62"/>
      <c r="B88" s="62"/>
      <c r="C88" s="62" t="s">
        <v>393</v>
      </c>
      <c r="D88" s="52" t="s">
        <v>381</v>
      </c>
      <c r="E88" s="52" t="s">
        <v>394</v>
      </c>
      <c r="F88" s="10" t="s">
        <v>174</v>
      </c>
      <c r="G88" s="35">
        <v>7384</v>
      </c>
      <c r="H88" s="31">
        <v>6109</v>
      </c>
      <c r="I88" s="3"/>
      <c r="J88" s="31">
        <v>7508</v>
      </c>
      <c r="K88" s="11" t="s">
        <v>383</v>
      </c>
      <c r="L88" s="31">
        <v>7384</v>
      </c>
      <c r="M88" s="11" t="s">
        <v>376</v>
      </c>
      <c r="N88" s="31">
        <v>7510</v>
      </c>
      <c r="O88" s="11" t="s">
        <v>384</v>
      </c>
      <c r="P88" s="31"/>
      <c r="Q88" s="11"/>
      <c r="R88" s="31"/>
      <c r="S88" s="11"/>
      <c r="T88" s="13"/>
    </row>
    <row r="89" spans="1:20" ht="18.95" customHeight="1">
      <c r="A89" s="62"/>
      <c r="B89" s="62"/>
      <c r="C89" s="62" t="s">
        <v>395</v>
      </c>
      <c r="D89" s="52" t="s">
        <v>381</v>
      </c>
      <c r="E89" s="52" t="s">
        <v>396</v>
      </c>
      <c r="F89" s="10" t="s">
        <v>174</v>
      </c>
      <c r="G89" s="35">
        <v>16860</v>
      </c>
      <c r="H89" s="31">
        <v>14172</v>
      </c>
      <c r="I89" s="3"/>
      <c r="J89" s="31">
        <v>16860</v>
      </c>
      <c r="K89" s="11" t="s">
        <v>383</v>
      </c>
      <c r="L89" s="31">
        <v>17117</v>
      </c>
      <c r="M89" s="11" t="s">
        <v>376</v>
      </c>
      <c r="N89" s="31">
        <v>17420</v>
      </c>
      <c r="O89" s="11" t="s">
        <v>384</v>
      </c>
      <c r="P89" s="31"/>
      <c r="Q89" s="11"/>
      <c r="R89" s="31"/>
      <c r="S89" s="11"/>
      <c r="T89" s="13"/>
    </row>
    <row r="90" spans="1:20" ht="18.95" customHeight="1">
      <c r="A90" s="62"/>
      <c r="B90" s="62"/>
      <c r="C90" s="62" t="s">
        <v>397</v>
      </c>
      <c r="D90" s="52" t="s">
        <v>398</v>
      </c>
      <c r="E90" s="52" t="s">
        <v>399</v>
      </c>
      <c r="F90" s="10" t="s">
        <v>174</v>
      </c>
      <c r="G90" s="35">
        <v>7900</v>
      </c>
      <c r="H90" s="31">
        <v>7521</v>
      </c>
      <c r="I90" s="3"/>
      <c r="J90" s="31">
        <v>8435</v>
      </c>
      <c r="K90" s="11" t="s">
        <v>375</v>
      </c>
      <c r="L90" s="31">
        <v>7981</v>
      </c>
      <c r="M90" s="11" t="s">
        <v>400</v>
      </c>
      <c r="N90" s="31">
        <v>7900</v>
      </c>
      <c r="O90" s="11" t="s">
        <v>384</v>
      </c>
      <c r="P90" s="31"/>
      <c r="Q90" s="11"/>
      <c r="R90" s="31"/>
      <c r="S90" s="11"/>
      <c r="T90" s="13"/>
    </row>
    <row r="91" spans="1:20" ht="18.95" customHeight="1">
      <c r="A91" s="62"/>
      <c r="B91" s="62"/>
      <c r="C91" s="62" t="s">
        <v>401</v>
      </c>
      <c r="D91" s="52" t="s">
        <v>398</v>
      </c>
      <c r="E91" s="52" t="s">
        <v>402</v>
      </c>
      <c r="F91" s="10" t="s">
        <v>174</v>
      </c>
      <c r="G91" s="35">
        <v>23486</v>
      </c>
      <c r="H91" s="31">
        <v>22183</v>
      </c>
      <c r="I91" s="3"/>
      <c r="J91" s="31">
        <v>24352</v>
      </c>
      <c r="K91" s="11" t="s">
        <v>375</v>
      </c>
      <c r="L91" s="31">
        <v>23486</v>
      </c>
      <c r="M91" s="11" t="s">
        <v>400</v>
      </c>
      <c r="N91" s="31">
        <v>23782</v>
      </c>
      <c r="O91" s="11" t="s">
        <v>384</v>
      </c>
      <c r="P91" s="31"/>
      <c r="Q91" s="11"/>
      <c r="R91" s="31"/>
      <c r="S91" s="11"/>
      <c r="T91" s="13"/>
    </row>
    <row r="92" spans="1:20" ht="18.95" customHeight="1">
      <c r="A92" s="62"/>
      <c r="B92" s="62"/>
      <c r="C92" s="62" t="s">
        <v>403</v>
      </c>
      <c r="D92" s="52" t="s">
        <v>398</v>
      </c>
      <c r="E92" s="52" t="s">
        <v>404</v>
      </c>
      <c r="F92" s="10" t="s">
        <v>174</v>
      </c>
      <c r="G92" s="35">
        <v>3942</v>
      </c>
      <c r="H92" s="31">
        <v>3605</v>
      </c>
      <c r="I92" s="3"/>
      <c r="J92" s="31">
        <v>4210</v>
      </c>
      <c r="K92" s="11" t="s">
        <v>375</v>
      </c>
      <c r="L92" s="31">
        <v>3942</v>
      </c>
      <c r="M92" s="11" t="s">
        <v>400</v>
      </c>
      <c r="N92" s="31">
        <v>4045</v>
      </c>
      <c r="O92" s="11" t="s">
        <v>384</v>
      </c>
      <c r="P92" s="31"/>
      <c r="Q92" s="11"/>
      <c r="R92" s="31"/>
      <c r="S92" s="11"/>
      <c r="T92" s="13"/>
    </row>
    <row r="93" spans="1:20" ht="18.95" customHeight="1">
      <c r="A93" s="62"/>
      <c r="B93" s="62"/>
      <c r="C93" s="62" t="s">
        <v>405</v>
      </c>
      <c r="D93" s="52" t="s">
        <v>398</v>
      </c>
      <c r="E93" s="52" t="s">
        <v>406</v>
      </c>
      <c r="F93" s="10" t="s">
        <v>174</v>
      </c>
      <c r="G93" s="35">
        <v>5909</v>
      </c>
      <c r="H93" s="31">
        <v>5551</v>
      </c>
      <c r="I93" s="3"/>
      <c r="J93" s="31">
        <v>6514</v>
      </c>
      <c r="K93" s="11" t="s">
        <v>375</v>
      </c>
      <c r="L93" s="31">
        <v>6163</v>
      </c>
      <c r="M93" s="11" t="s">
        <v>400</v>
      </c>
      <c r="N93" s="31">
        <v>5909</v>
      </c>
      <c r="O93" s="11" t="s">
        <v>384</v>
      </c>
      <c r="P93" s="31"/>
      <c r="Q93" s="11"/>
      <c r="R93" s="31"/>
      <c r="S93" s="11"/>
      <c r="T93" s="13"/>
    </row>
    <row r="94" spans="1:20" ht="18.95" customHeight="1">
      <c r="A94" s="62"/>
      <c r="B94" s="62"/>
      <c r="C94" s="62" t="s">
        <v>407</v>
      </c>
      <c r="D94" s="52" t="s">
        <v>398</v>
      </c>
      <c r="E94" s="52" t="s">
        <v>408</v>
      </c>
      <c r="F94" s="10" t="s">
        <v>174</v>
      </c>
      <c r="G94" s="35">
        <v>2536</v>
      </c>
      <c r="H94" s="31">
        <v>2461</v>
      </c>
      <c r="I94" s="3"/>
      <c r="J94" s="31">
        <v>2743</v>
      </c>
      <c r="K94" s="11" t="s">
        <v>375</v>
      </c>
      <c r="L94" s="31">
        <v>2536</v>
      </c>
      <c r="M94" s="11" t="s">
        <v>400</v>
      </c>
      <c r="N94" s="31">
        <v>2645</v>
      </c>
      <c r="O94" s="11" t="s">
        <v>384</v>
      </c>
      <c r="P94" s="31"/>
      <c r="Q94" s="11"/>
      <c r="R94" s="31"/>
      <c r="S94" s="11"/>
      <c r="T94" s="13"/>
    </row>
    <row r="95" spans="1:20" ht="18.95" customHeight="1">
      <c r="A95" s="62"/>
      <c r="B95" s="62"/>
      <c r="C95" s="62" t="s">
        <v>409</v>
      </c>
      <c r="D95" s="52" t="s">
        <v>398</v>
      </c>
      <c r="E95" s="52" t="s">
        <v>410</v>
      </c>
      <c r="F95" s="10" t="s">
        <v>174</v>
      </c>
      <c r="G95" s="35">
        <v>3212</v>
      </c>
      <c r="H95" s="31">
        <v>2971</v>
      </c>
      <c r="I95" s="3"/>
      <c r="J95" s="31">
        <v>3474</v>
      </c>
      <c r="K95" s="11" t="s">
        <v>375</v>
      </c>
      <c r="L95" s="31">
        <v>3212</v>
      </c>
      <c r="M95" s="11" t="s">
        <v>400</v>
      </c>
      <c r="N95" s="31">
        <v>3400</v>
      </c>
      <c r="O95" s="11" t="s">
        <v>384</v>
      </c>
      <c r="P95" s="31"/>
      <c r="Q95" s="11"/>
      <c r="R95" s="31"/>
      <c r="S95" s="11"/>
      <c r="T95" s="13"/>
    </row>
    <row r="96" spans="1:20" ht="18.95" customHeight="1">
      <c r="A96" s="62"/>
      <c r="B96" s="62"/>
      <c r="C96" s="62" t="s">
        <v>411</v>
      </c>
      <c r="D96" s="52" t="s">
        <v>398</v>
      </c>
      <c r="E96" s="52" t="s">
        <v>412</v>
      </c>
      <c r="F96" s="10" t="s">
        <v>174</v>
      </c>
      <c r="G96" s="35">
        <v>4508</v>
      </c>
      <c r="H96" s="31">
        <v>4303</v>
      </c>
      <c r="I96" s="3"/>
      <c r="J96" s="31">
        <v>4876</v>
      </c>
      <c r="K96" s="11" t="s">
        <v>375</v>
      </c>
      <c r="L96" s="31">
        <v>4508</v>
      </c>
      <c r="M96" s="11" t="s">
        <v>400</v>
      </c>
      <c r="N96" s="31">
        <v>4664</v>
      </c>
      <c r="O96" s="11" t="s">
        <v>384</v>
      </c>
      <c r="P96" s="31"/>
      <c r="Q96" s="11"/>
      <c r="R96" s="31"/>
      <c r="S96" s="11"/>
      <c r="T96" s="13"/>
    </row>
    <row r="97" spans="1:20" ht="18.95" customHeight="1">
      <c r="A97" s="62"/>
      <c r="B97" s="62"/>
      <c r="C97" s="62" t="s">
        <v>413</v>
      </c>
      <c r="D97" s="52" t="s">
        <v>398</v>
      </c>
      <c r="E97" s="52" t="s">
        <v>414</v>
      </c>
      <c r="F97" s="10" t="s">
        <v>174</v>
      </c>
      <c r="G97" s="35">
        <v>7154</v>
      </c>
      <c r="H97" s="31">
        <v>6732</v>
      </c>
      <c r="I97" s="3"/>
      <c r="J97" s="31">
        <v>7640</v>
      </c>
      <c r="K97" s="11" t="s">
        <v>375</v>
      </c>
      <c r="L97" s="31">
        <v>7154</v>
      </c>
      <c r="M97" s="11" t="s">
        <v>400</v>
      </c>
      <c r="N97" s="31">
        <v>7518</v>
      </c>
      <c r="O97" s="11" t="s">
        <v>384</v>
      </c>
      <c r="P97" s="31"/>
      <c r="Q97" s="11"/>
      <c r="R97" s="31"/>
      <c r="S97" s="11"/>
      <c r="T97" s="13"/>
    </row>
    <row r="98" spans="1:20" ht="18.95" customHeight="1">
      <c r="A98" s="62"/>
      <c r="B98" s="62"/>
      <c r="C98" s="62" t="s">
        <v>415</v>
      </c>
      <c r="D98" s="52" t="s">
        <v>398</v>
      </c>
      <c r="E98" s="52" t="s">
        <v>416</v>
      </c>
      <c r="F98" s="10" t="s">
        <v>174</v>
      </c>
      <c r="G98" s="35">
        <v>11100</v>
      </c>
      <c r="H98" s="31">
        <v>10809</v>
      </c>
      <c r="I98" s="3"/>
      <c r="J98" s="31">
        <v>12162</v>
      </c>
      <c r="K98" s="11" t="s">
        <v>375</v>
      </c>
      <c r="L98" s="31">
        <v>11508</v>
      </c>
      <c r="M98" s="11" t="s">
        <v>400</v>
      </c>
      <c r="N98" s="31">
        <v>11100</v>
      </c>
      <c r="O98" s="11" t="s">
        <v>384</v>
      </c>
      <c r="P98" s="31"/>
      <c r="Q98" s="11"/>
      <c r="R98" s="31"/>
      <c r="S98" s="11"/>
      <c r="T98" s="13"/>
    </row>
    <row r="99" spans="1:20" ht="18.95" customHeight="1">
      <c r="A99" s="62"/>
      <c r="B99" s="62"/>
      <c r="C99" s="62" t="s">
        <v>417</v>
      </c>
      <c r="D99" s="52" t="s">
        <v>398</v>
      </c>
      <c r="E99" s="52" t="s">
        <v>418</v>
      </c>
      <c r="F99" s="10" t="s">
        <v>174</v>
      </c>
      <c r="G99" s="35">
        <v>17491</v>
      </c>
      <c r="H99" s="31">
        <v>17019</v>
      </c>
      <c r="I99" s="3"/>
      <c r="J99" s="31">
        <v>18775</v>
      </c>
      <c r="K99" s="11" t="s">
        <v>375</v>
      </c>
      <c r="L99" s="31">
        <v>17766</v>
      </c>
      <c r="M99" s="11" t="s">
        <v>400</v>
      </c>
      <c r="N99" s="31">
        <v>17491</v>
      </c>
      <c r="O99" s="11" t="s">
        <v>384</v>
      </c>
      <c r="P99" s="31"/>
      <c r="Q99" s="11"/>
      <c r="R99" s="31"/>
      <c r="S99" s="11"/>
      <c r="T99" s="13"/>
    </row>
    <row r="100" spans="1:20" ht="18.95" customHeight="1">
      <c r="A100" s="62"/>
      <c r="B100" s="62"/>
      <c r="C100" s="62" t="s">
        <v>419</v>
      </c>
      <c r="D100" s="52" t="s">
        <v>420</v>
      </c>
      <c r="E100" s="52" t="s">
        <v>421</v>
      </c>
      <c r="F100" s="10" t="s">
        <v>174</v>
      </c>
      <c r="G100" s="35">
        <v>13090</v>
      </c>
      <c r="H100" s="31">
        <v>10924</v>
      </c>
      <c r="I100" s="3"/>
      <c r="J100" s="31">
        <v>14048</v>
      </c>
      <c r="K100" s="11" t="s">
        <v>422</v>
      </c>
      <c r="L100" s="31">
        <v>13090</v>
      </c>
      <c r="M100" s="11" t="s">
        <v>423</v>
      </c>
      <c r="N100" s="31">
        <v>14944</v>
      </c>
      <c r="O100" s="11" t="s">
        <v>424</v>
      </c>
      <c r="P100" s="31"/>
      <c r="Q100" s="11"/>
      <c r="R100" s="31"/>
      <c r="S100" s="11"/>
      <c r="T100" s="13"/>
    </row>
    <row r="101" spans="1:20" ht="18.95" customHeight="1">
      <c r="A101" s="62"/>
      <c r="B101" s="62"/>
      <c r="C101" s="62" t="s">
        <v>425</v>
      </c>
      <c r="D101" s="52" t="s">
        <v>420</v>
      </c>
      <c r="E101" s="52" t="s">
        <v>426</v>
      </c>
      <c r="F101" s="10" t="s">
        <v>174</v>
      </c>
      <c r="G101" s="35">
        <v>16238</v>
      </c>
      <c r="H101" s="31">
        <v>14082</v>
      </c>
      <c r="I101" s="3"/>
      <c r="J101" s="31">
        <v>17492</v>
      </c>
      <c r="K101" s="11" t="s">
        <v>422</v>
      </c>
      <c r="L101" s="31">
        <v>16238</v>
      </c>
      <c r="M101" s="11" t="s">
        <v>423</v>
      </c>
      <c r="N101" s="31">
        <v>20333</v>
      </c>
      <c r="O101" s="11" t="s">
        <v>424</v>
      </c>
      <c r="P101" s="31"/>
      <c r="Q101" s="11"/>
      <c r="R101" s="31"/>
      <c r="S101" s="11"/>
      <c r="T101" s="13"/>
    </row>
    <row r="102" spans="1:20" ht="18.95" customHeight="1">
      <c r="A102" s="62"/>
      <c r="B102" s="62"/>
      <c r="C102" s="62" t="s">
        <v>427</v>
      </c>
      <c r="D102" s="52" t="s">
        <v>420</v>
      </c>
      <c r="E102" s="52" t="s">
        <v>428</v>
      </c>
      <c r="F102" s="10" t="s">
        <v>174</v>
      </c>
      <c r="G102" s="35">
        <v>3100</v>
      </c>
      <c r="H102" s="31">
        <v>2649</v>
      </c>
      <c r="I102" s="3"/>
      <c r="J102" s="31">
        <v>3341</v>
      </c>
      <c r="K102" s="11" t="s">
        <v>422</v>
      </c>
      <c r="L102" s="31">
        <v>3406</v>
      </c>
      <c r="M102" s="11" t="s">
        <v>423</v>
      </c>
      <c r="N102" s="31">
        <v>3100</v>
      </c>
      <c r="O102" s="11" t="s">
        <v>424</v>
      </c>
      <c r="P102" s="31"/>
      <c r="Q102" s="11"/>
      <c r="R102" s="31"/>
      <c r="S102" s="11"/>
      <c r="T102" s="13"/>
    </row>
    <row r="103" spans="1:20" ht="18.95" customHeight="1">
      <c r="A103" s="62"/>
      <c r="B103" s="62"/>
      <c r="C103" s="62" t="s">
        <v>429</v>
      </c>
      <c r="D103" s="52" t="s">
        <v>420</v>
      </c>
      <c r="E103" s="52" t="s">
        <v>430</v>
      </c>
      <c r="F103" s="10" t="s">
        <v>174</v>
      </c>
      <c r="G103" s="35">
        <v>5533</v>
      </c>
      <c r="H103" s="31">
        <v>4731</v>
      </c>
      <c r="I103" s="3"/>
      <c r="J103" s="31">
        <v>5863</v>
      </c>
      <c r="K103" s="11" t="s">
        <v>422</v>
      </c>
      <c r="L103" s="31">
        <v>5893</v>
      </c>
      <c r="M103" s="11" t="s">
        <v>423</v>
      </c>
      <c r="N103" s="31">
        <v>5533</v>
      </c>
      <c r="O103" s="11" t="s">
        <v>424</v>
      </c>
      <c r="P103" s="31"/>
      <c r="Q103" s="11"/>
      <c r="R103" s="31"/>
      <c r="S103" s="11"/>
      <c r="T103" s="13"/>
    </row>
    <row r="104" spans="1:20" ht="18.95" customHeight="1">
      <c r="A104" s="62"/>
      <c r="B104" s="62"/>
      <c r="C104" s="62" t="s">
        <v>431</v>
      </c>
      <c r="D104" s="52" t="s">
        <v>432</v>
      </c>
      <c r="E104" s="52" t="s">
        <v>433</v>
      </c>
      <c r="F104" s="10" t="s">
        <v>174</v>
      </c>
      <c r="G104" s="35">
        <v>1766</v>
      </c>
      <c r="H104" s="31">
        <v>1544</v>
      </c>
      <c r="I104" s="3"/>
      <c r="J104" s="31">
        <v>1766</v>
      </c>
      <c r="K104" s="11" t="s">
        <v>434</v>
      </c>
      <c r="L104" s="31">
        <v>2291</v>
      </c>
      <c r="M104" s="11" t="s">
        <v>435</v>
      </c>
      <c r="N104" s="31">
        <v>1861</v>
      </c>
      <c r="O104" s="11" t="s">
        <v>436</v>
      </c>
      <c r="P104" s="31"/>
      <c r="Q104" s="11"/>
      <c r="R104" s="31"/>
      <c r="S104" s="11"/>
      <c r="T104" s="13"/>
    </row>
    <row r="105" spans="1:20" ht="18.95" customHeight="1">
      <c r="A105" s="62"/>
      <c r="B105" s="62"/>
      <c r="C105" s="62" t="s">
        <v>437</v>
      </c>
      <c r="D105" s="52" t="s">
        <v>438</v>
      </c>
      <c r="E105" s="52" t="s">
        <v>439</v>
      </c>
      <c r="F105" s="10" t="s">
        <v>220</v>
      </c>
      <c r="G105" s="35">
        <v>2022</v>
      </c>
      <c r="H105" s="31">
        <v>1324</v>
      </c>
      <c r="I105" s="3"/>
      <c r="J105" s="31">
        <v>3920</v>
      </c>
      <c r="K105" s="11" t="s">
        <v>377</v>
      </c>
      <c r="L105" s="31">
        <v>2022</v>
      </c>
      <c r="M105" s="11" t="s">
        <v>440</v>
      </c>
      <c r="N105" s="31"/>
      <c r="O105" s="11"/>
      <c r="P105" s="31"/>
      <c r="Q105" s="11"/>
      <c r="R105" s="31"/>
      <c r="S105" s="11"/>
      <c r="T105" s="13"/>
    </row>
    <row r="106" spans="1:20" ht="18.95" customHeight="1">
      <c r="A106" s="62"/>
      <c r="B106" s="62"/>
      <c r="C106" s="62" t="s">
        <v>441</v>
      </c>
      <c r="D106" s="52" t="s">
        <v>438</v>
      </c>
      <c r="E106" s="52" t="s">
        <v>442</v>
      </c>
      <c r="F106" s="10" t="s">
        <v>220</v>
      </c>
      <c r="G106" s="35">
        <v>4131</v>
      </c>
      <c r="H106" s="31">
        <v>1853</v>
      </c>
      <c r="I106" s="3"/>
      <c r="J106" s="31">
        <v>5500</v>
      </c>
      <c r="K106" s="11" t="s">
        <v>377</v>
      </c>
      <c r="L106" s="31">
        <v>4131</v>
      </c>
      <c r="M106" s="11" t="s">
        <v>440</v>
      </c>
      <c r="N106" s="31"/>
      <c r="O106" s="11"/>
      <c r="P106" s="31"/>
      <c r="Q106" s="11"/>
      <c r="R106" s="31"/>
      <c r="S106" s="11"/>
      <c r="T106" s="13"/>
    </row>
    <row r="107" spans="1:20" ht="18.95" customHeight="1">
      <c r="A107" s="62"/>
      <c r="B107" s="62"/>
      <c r="C107" s="62" t="s">
        <v>443</v>
      </c>
      <c r="D107" s="52" t="s">
        <v>438</v>
      </c>
      <c r="E107" s="52" t="s">
        <v>444</v>
      </c>
      <c r="F107" s="10" t="s">
        <v>220</v>
      </c>
      <c r="G107" s="35">
        <v>4891</v>
      </c>
      <c r="H107" s="31">
        <v>2395</v>
      </c>
      <c r="I107" s="3"/>
      <c r="J107" s="31">
        <v>7070</v>
      </c>
      <c r="K107" s="11" t="s">
        <v>377</v>
      </c>
      <c r="L107" s="31">
        <v>4891</v>
      </c>
      <c r="M107" s="11" t="s">
        <v>440</v>
      </c>
      <c r="N107" s="31"/>
      <c r="O107" s="11"/>
      <c r="P107" s="31"/>
      <c r="Q107" s="11"/>
      <c r="R107" s="31"/>
      <c r="S107" s="11"/>
      <c r="T107" s="13"/>
    </row>
    <row r="108" spans="1:20" ht="18.95" customHeight="1">
      <c r="A108" s="62"/>
      <c r="B108" s="62"/>
      <c r="C108" s="62" t="s">
        <v>445</v>
      </c>
      <c r="D108" s="52" t="s">
        <v>438</v>
      </c>
      <c r="E108" s="52" t="s">
        <v>446</v>
      </c>
      <c r="F108" s="10" t="s">
        <v>220</v>
      </c>
      <c r="G108" s="35">
        <v>5912</v>
      </c>
      <c r="H108" s="31">
        <v>1727</v>
      </c>
      <c r="I108" s="3"/>
      <c r="J108" s="31">
        <v>11000</v>
      </c>
      <c r="K108" s="11" t="s">
        <v>377</v>
      </c>
      <c r="L108" s="31">
        <v>5912</v>
      </c>
      <c r="M108" s="11" t="s">
        <v>440</v>
      </c>
      <c r="N108" s="31"/>
      <c r="O108" s="11"/>
      <c r="P108" s="31"/>
      <c r="Q108" s="11"/>
      <c r="R108" s="31"/>
      <c r="S108" s="11"/>
      <c r="T108" s="13"/>
    </row>
    <row r="109" spans="1:20" ht="18.95" customHeight="1">
      <c r="A109" s="62"/>
      <c r="B109" s="62"/>
      <c r="C109" s="62" t="s">
        <v>447</v>
      </c>
      <c r="D109" s="52" t="s">
        <v>438</v>
      </c>
      <c r="E109" s="52" t="s">
        <v>448</v>
      </c>
      <c r="F109" s="10" t="s">
        <v>220</v>
      </c>
      <c r="G109" s="35">
        <v>6871</v>
      </c>
      <c r="H109" s="31">
        <v>2591</v>
      </c>
      <c r="I109" s="3"/>
      <c r="J109" s="31">
        <v>12570</v>
      </c>
      <c r="K109" s="11" t="s">
        <v>377</v>
      </c>
      <c r="L109" s="31">
        <v>6871</v>
      </c>
      <c r="M109" s="11" t="s">
        <v>440</v>
      </c>
      <c r="N109" s="31"/>
      <c r="O109" s="11"/>
      <c r="P109" s="31"/>
      <c r="Q109" s="11"/>
      <c r="R109" s="31"/>
      <c r="S109" s="11"/>
      <c r="T109" s="13"/>
    </row>
    <row r="110" spans="1:20" ht="18.95" customHeight="1">
      <c r="A110" s="62"/>
      <c r="B110" s="62"/>
      <c r="C110" s="62" t="s">
        <v>449</v>
      </c>
      <c r="D110" s="52" t="s">
        <v>450</v>
      </c>
      <c r="E110" s="52" t="s">
        <v>451</v>
      </c>
      <c r="F110" s="10" t="s">
        <v>220</v>
      </c>
      <c r="G110" s="35">
        <v>59280</v>
      </c>
      <c r="H110" s="31"/>
      <c r="I110" s="3"/>
      <c r="J110" s="31"/>
      <c r="K110" s="11"/>
      <c r="L110" s="31">
        <v>59280</v>
      </c>
      <c r="M110" s="11" t="s">
        <v>221</v>
      </c>
      <c r="N110" s="31"/>
      <c r="O110" s="11"/>
      <c r="P110" s="31"/>
      <c r="Q110" s="11"/>
      <c r="R110" s="31"/>
      <c r="S110" s="11"/>
      <c r="T110" s="13"/>
    </row>
    <row r="111" spans="1:20" ht="18.95" customHeight="1">
      <c r="A111" s="62"/>
      <c r="B111" s="62"/>
      <c r="C111" s="62" t="s">
        <v>452</v>
      </c>
      <c r="D111" s="52" t="s">
        <v>453</v>
      </c>
      <c r="E111" s="52" t="s">
        <v>454</v>
      </c>
      <c r="F111" s="10" t="s">
        <v>220</v>
      </c>
      <c r="G111" s="35">
        <v>1843</v>
      </c>
      <c r="H111" s="31">
        <v>1081</v>
      </c>
      <c r="I111" s="3"/>
      <c r="J111" s="31">
        <v>2417</v>
      </c>
      <c r="K111" s="11" t="s">
        <v>384</v>
      </c>
      <c r="L111" s="31">
        <v>1843</v>
      </c>
      <c r="M111" s="11" t="s">
        <v>440</v>
      </c>
      <c r="N111" s="31">
        <v>2400</v>
      </c>
      <c r="O111" s="11" t="s">
        <v>455</v>
      </c>
      <c r="P111" s="31"/>
      <c r="Q111" s="11"/>
      <c r="R111" s="31"/>
      <c r="S111" s="11"/>
      <c r="T111" s="13"/>
    </row>
    <row r="112" spans="1:20" ht="18.95" customHeight="1">
      <c r="A112" s="62"/>
      <c r="B112" s="62"/>
      <c r="C112" s="62" t="s">
        <v>456</v>
      </c>
      <c r="D112" s="52" t="s">
        <v>453</v>
      </c>
      <c r="E112" s="52" t="s">
        <v>457</v>
      </c>
      <c r="F112" s="10" t="s">
        <v>220</v>
      </c>
      <c r="G112" s="35">
        <v>2273</v>
      </c>
      <c r="H112" s="31">
        <v>1416</v>
      </c>
      <c r="I112" s="3"/>
      <c r="J112" s="31">
        <v>2834</v>
      </c>
      <c r="K112" s="11" t="s">
        <v>384</v>
      </c>
      <c r="L112" s="31">
        <v>2273</v>
      </c>
      <c r="M112" s="11" t="s">
        <v>440</v>
      </c>
      <c r="N112" s="31">
        <v>3200</v>
      </c>
      <c r="O112" s="11" t="s">
        <v>455</v>
      </c>
      <c r="P112" s="31"/>
      <c r="Q112" s="11"/>
      <c r="R112" s="31"/>
      <c r="S112" s="11"/>
      <c r="T112" s="13"/>
    </row>
    <row r="113" spans="1:20" ht="18.95" customHeight="1">
      <c r="A113" s="62"/>
      <c r="B113" s="62"/>
      <c r="C113" s="62" t="s">
        <v>458</v>
      </c>
      <c r="D113" s="52" t="s">
        <v>459</v>
      </c>
      <c r="E113" s="52" t="s">
        <v>460</v>
      </c>
      <c r="F113" s="10" t="s">
        <v>220</v>
      </c>
      <c r="G113" s="35">
        <v>59500</v>
      </c>
      <c r="H113" s="31"/>
      <c r="I113" s="3"/>
      <c r="J113" s="31">
        <v>59500</v>
      </c>
      <c r="K113" s="11" t="s">
        <v>384</v>
      </c>
      <c r="L113" s="31"/>
      <c r="M113" s="11"/>
      <c r="N113" s="31">
        <v>59500</v>
      </c>
      <c r="O113" s="11" t="s">
        <v>455</v>
      </c>
      <c r="P113" s="31"/>
      <c r="Q113" s="11"/>
      <c r="R113" s="31"/>
      <c r="S113" s="11"/>
      <c r="T113" s="13"/>
    </row>
    <row r="114" spans="1:20" ht="18.95" customHeight="1">
      <c r="A114" s="62"/>
      <c r="B114" s="62"/>
      <c r="C114" s="62" t="s">
        <v>461</v>
      </c>
      <c r="D114" s="52" t="s">
        <v>462</v>
      </c>
      <c r="E114" s="52" t="s">
        <v>457</v>
      </c>
      <c r="F114" s="10" t="s">
        <v>220</v>
      </c>
      <c r="G114" s="35">
        <v>4251</v>
      </c>
      <c r="H114" s="31">
        <v>2569</v>
      </c>
      <c r="I114" s="3"/>
      <c r="J114" s="31">
        <v>4251</v>
      </c>
      <c r="K114" s="11" t="s">
        <v>384</v>
      </c>
      <c r="L114" s="31"/>
      <c r="M114" s="11"/>
      <c r="N114" s="31">
        <v>4251</v>
      </c>
      <c r="O114" s="11" t="s">
        <v>455</v>
      </c>
      <c r="P114" s="31"/>
      <c r="Q114" s="11"/>
      <c r="R114" s="31"/>
      <c r="S114" s="11"/>
      <c r="T114" s="13"/>
    </row>
    <row r="115" spans="1:20" ht="18.95" customHeight="1">
      <c r="A115" s="62"/>
      <c r="B115" s="62"/>
      <c r="C115" s="62" t="s">
        <v>463</v>
      </c>
      <c r="D115" s="52" t="s">
        <v>464</v>
      </c>
      <c r="E115" s="52" t="s">
        <v>465</v>
      </c>
      <c r="F115" s="10" t="s">
        <v>466</v>
      </c>
      <c r="G115" s="35">
        <v>20000</v>
      </c>
      <c r="H115" s="31"/>
      <c r="I115" s="3"/>
      <c r="J115" s="31"/>
      <c r="K115" s="11"/>
      <c r="L115" s="31"/>
      <c r="M115" s="11"/>
      <c r="N115" s="31">
        <v>20000</v>
      </c>
      <c r="O115" s="11" t="s">
        <v>467</v>
      </c>
      <c r="P115" s="31"/>
      <c r="Q115" s="11"/>
      <c r="R115" s="31"/>
      <c r="S115" s="11"/>
      <c r="T115" s="13"/>
    </row>
    <row r="116" spans="1:20" ht="18.95" customHeight="1">
      <c r="A116" s="62"/>
      <c r="B116" s="62"/>
      <c r="C116" s="62" t="s">
        <v>468</v>
      </c>
      <c r="D116" s="52" t="s">
        <v>469</v>
      </c>
      <c r="E116" s="52" t="s">
        <v>470</v>
      </c>
      <c r="F116" s="10" t="s">
        <v>220</v>
      </c>
      <c r="G116" s="35">
        <v>17400</v>
      </c>
      <c r="H116" s="31">
        <v>8550</v>
      </c>
      <c r="I116" s="3"/>
      <c r="J116" s="31"/>
      <c r="K116" s="11"/>
      <c r="L116" s="31">
        <v>17400</v>
      </c>
      <c r="M116" s="11" t="s">
        <v>471</v>
      </c>
      <c r="N116" s="31">
        <v>24360</v>
      </c>
      <c r="O116" s="11" t="s">
        <v>472</v>
      </c>
      <c r="P116" s="31"/>
      <c r="Q116" s="11"/>
      <c r="R116" s="31"/>
      <c r="S116" s="11"/>
      <c r="T116" s="13"/>
    </row>
    <row r="117" spans="1:20" ht="18.95" customHeight="1">
      <c r="A117" s="62"/>
      <c r="B117" s="62"/>
      <c r="C117" s="62" t="s">
        <v>473</v>
      </c>
      <c r="D117" s="52" t="s">
        <v>474</v>
      </c>
      <c r="E117" s="52" t="s">
        <v>475</v>
      </c>
      <c r="F117" s="10" t="s">
        <v>220</v>
      </c>
      <c r="G117" s="35">
        <v>100000</v>
      </c>
      <c r="H117" s="31">
        <v>10035</v>
      </c>
      <c r="I117" s="3"/>
      <c r="J117" s="31"/>
      <c r="K117" s="11"/>
      <c r="L117" s="31"/>
      <c r="M117" s="11"/>
      <c r="N117" s="31"/>
      <c r="O117" s="11"/>
      <c r="P117" s="31"/>
      <c r="Q117" s="11"/>
      <c r="R117" s="31"/>
      <c r="S117" s="11"/>
      <c r="T117" s="13"/>
    </row>
    <row r="118" spans="1:20" ht="18.95" customHeight="1">
      <c r="A118" s="62"/>
      <c r="B118" s="62"/>
      <c r="C118" s="62" t="s">
        <v>476</v>
      </c>
      <c r="D118" s="52" t="s">
        <v>477</v>
      </c>
      <c r="E118" s="52" t="s">
        <v>478</v>
      </c>
      <c r="F118" s="10" t="s">
        <v>220</v>
      </c>
      <c r="G118" s="35">
        <v>1340</v>
      </c>
      <c r="H118" s="31"/>
      <c r="I118" s="3"/>
      <c r="J118" s="31">
        <v>1889</v>
      </c>
      <c r="K118" s="11" t="s">
        <v>479</v>
      </c>
      <c r="L118" s="31">
        <v>1940</v>
      </c>
      <c r="M118" s="11" t="s">
        <v>480</v>
      </c>
      <c r="N118" s="31">
        <v>1340</v>
      </c>
      <c r="O118" s="11" t="s">
        <v>481</v>
      </c>
      <c r="P118" s="31"/>
      <c r="Q118" s="11"/>
      <c r="R118" s="31"/>
      <c r="S118" s="11"/>
      <c r="T118" s="13"/>
    </row>
    <row r="119" spans="1:20" ht="18.95" customHeight="1">
      <c r="A119" s="62"/>
      <c r="B119" s="62"/>
      <c r="C119" s="62" t="s">
        <v>482</v>
      </c>
      <c r="D119" s="52" t="s">
        <v>477</v>
      </c>
      <c r="E119" s="52" t="s">
        <v>483</v>
      </c>
      <c r="F119" s="10" t="s">
        <v>220</v>
      </c>
      <c r="G119" s="35">
        <v>3010</v>
      </c>
      <c r="H119" s="31"/>
      <c r="I119" s="3"/>
      <c r="J119" s="31">
        <v>3367</v>
      </c>
      <c r="K119" s="11" t="s">
        <v>479</v>
      </c>
      <c r="L119" s="31">
        <v>4395</v>
      </c>
      <c r="M119" s="11" t="s">
        <v>480</v>
      </c>
      <c r="N119" s="31">
        <v>3010</v>
      </c>
      <c r="O119" s="11" t="s">
        <v>481</v>
      </c>
      <c r="P119" s="31"/>
      <c r="Q119" s="11"/>
      <c r="R119" s="31"/>
      <c r="S119" s="11"/>
      <c r="T119" s="13"/>
    </row>
    <row r="120" spans="1:20" ht="18.95" customHeight="1">
      <c r="A120" s="62"/>
      <c r="B120" s="62"/>
      <c r="C120" s="62" t="s">
        <v>484</v>
      </c>
      <c r="D120" s="52" t="s">
        <v>477</v>
      </c>
      <c r="E120" s="52" t="s">
        <v>485</v>
      </c>
      <c r="F120" s="10" t="s">
        <v>220</v>
      </c>
      <c r="G120" s="35">
        <v>4280</v>
      </c>
      <c r="H120" s="31"/>
      <c r="I120" s="3"/>
      <c r="J120" s="31">
        <v>5473</v>
      </c>
      <c r="K120" s="11" t="s">
        <v>479</v>
      </c>
      <c r="L120" s="31">
        <v>6200</v>
      </c>
      <c r="M120" s="11" t="s">
        <v>480</v>
      </c>
      <c r="N120" s="31">
        <v>4280</v>
      </c>
      <c r="O120" s="11" t="s">
        <v>481</v>
      </c>
      <c r="P120" s="31"/>
      <c r="Q120" s="11"/>
      <c r="R120" s="31"/>
      <c r="S120" s="11"/>
      <c r="T120" s="13"/>
    </row>
    <row r="121" spans="1:20" ht="18.95" customHeight="1">
      <c r="A121" s="62"/>
      <c r="B121" s="62"/>
      <c r="C121" s="62" t="s">
        <v>486</v>
      </c>
      <c r="D121" s="52" t="s">
        <v>487</v>
      </c>
      <c r="E121" s="52" t="s">
        <v>488</v>
      </c>
      <c r="F121" s="10" t="s">
        <v>220</v>
      </c>
      <c r="G121" s="35">
        <v>200</v>
      </c>
      <c r="H121" s="31">
        <v>127</v>
      </c>
      <c r="I121" s="3"/>
      <c r="J121" s="31">
        <v>200</v>
      </c>
      <c r="K121" s="11" t="s">
        <v>479</v>
      </c>
      <c r="L121" s="31">
        <v>528</v>
      </c>
      <c r="M121" s="11" t="s">
        <v>480</v>
      </c>
      <c r="N121" s="31">
        <v>230</v>
      </c>
      <c r="O121" s="11" t="s">
        <v>481</v>
      </c>
      <c r="P121" s="31"/>
      <c r="Q121" s="11"/>
      <c r="R121" s="31"/>
      <c r="S121" s="11"/>
      <c r="T121" s="13"/>
    </row>
    <row r="122" spans="1:20" ht="18.95" customHeight="1">
      <c r="A122" s="62"/>
      <c r="B122" s="62"/>
      <c r="C122" s="62" t="s">
        <v>489</v>
      </c>
      <c r="D122" s="52" t="s">
        <v>487</v>
      </c>
      <c r="E122" s="52" t="s">
        <v>490</v>
      </c>
      <c r="F122" s="10" t="s">
        <v>220</v>
      </c>
      <c r="G122" s="35">
        <v>260</v>
      </c>
      <c r="H122" s="31">
        <v>187</v>
      </c>
      <c r="I122" s="3"/>
      <c r="J122" s="31">
        <v>260</v>
      </c>
      <c r="K122" s="11" t="s">
        <v>479</v>
      </c>
      <c r="L122" s="31">
        <v>647</v>
      </c>
      <c r="M122" s="11" t="s">
        <v>480</v>
      </c>
      <c r="N122" s="31">
        <v>340</v>
      </c>
      <c r="O122" s="11" t="s">
        <v>481</v>
      </c>
      <c r="P122" s="31"/>
      <c r="Q122" s="11"/>
      <c r="R122" s="31"/>
      <c r="S122" s="11"/>
      <c r="T122" s="13"/>
    </row>
    <row r="123" spans="1:20" ht="18.95" customHeight="1">
      <c r="A123" s="62"/>
      <c r="B123" s="62"/>
      <c r="C123" s="62" t="s">
        <v>491</v>
      </c>
      <c r="D123" s="52" t="s">
        <v>492</v>
      </c>
      <c r="E123" s="52" t="s">
        <v>493</v>
      </c>
      <c r="F123" s="10" t="s">
        <v>220</v>
      </c>
      <c r="G123" s="35">
        <v>2080</v>
      </c>
      <c r="H123" s="31"/>
      <c r="I123" s="3"/>
      <c r="J123" s="31"/>
      <c r="K123" s="11"/>
      <c r="L123" s="31"/>
      <c r="M123" s="11"/>
      <c r="N123" s="31"/>
      <c r="O123" s="11"/>
      <c r="P123" s="31"/>
      <c r="Q123" s="11"/>
      <c r="R123" s="31"/>
      <c r="S123" s="11"/>
      <c r="T123" s="13"/>
    </row>
    <row r="124" spans="1:20" ht="18.95" customHeight="1">
      <c r="A124" s="62"/>
      <c r="B124" s="62"/>
      <c r="C124" s="62" t="s">
        <v>494</v>
      </c>
      <c r="D124" s="52" t="s">
        <v>495</v>
      </c>
      <c r="E124" s="52" t="s">
        <v>496</v>
      </c>
      <c r="F124" s="10" t="s">
        <v>497</v>
      </c>
      <c r="G124" s="35">
        <v>1147</v>
      </c>
      <c r="H124" s="31"/>
      <c r="I124" s="3"/>
      <c r="J124" s="31"/>
      <c r="K124" s="11"/>
      <c r="L124" s="31">
        <v>1147</v>
      </c>
      <c r="M124" s="11" t="s">
        <v>498</v>
      </c>
      <c r="N124" s="31"/>
      <c r="O124" s="11"/>
      <c r="P124" s="31"/>
      <c r="Q124" s="11"/>
      <c r="R124" s="31"/>
      <c r="S124" s="11"/>
      <c r="T124" s="13"/>
    </row>
    <row r="125" spans="1:20" ht="18.95" customHeight="1">
      <c r="A125" s="62"/>
      <c r="B125" s="62"/>
      <c r="C125" s="62" t="s">
        <v>499</v>
      </c>
      <c r="D125" s="52" t="s">
        <v>500</v>
      </c>
      <c r="E125" s="52" t="s">
        <v>501</v>
      </c>
      <c r="F125" s="10" t="s">
        <v>497</v>
      </c>
      <c r="G125" s="35">
        <v>8400</v>
      </c>
      <c r="H125" s="31"/>
      <c r="I125" s="3"/>
      <c r="J125" s="31"/>
      <c r="K125" s="11"/>
      <c r="L125" s="31">
        <v>8400</v>
      </c>
      <c r="M125" s="11" t="s">
        <v>502</v>
      </c>
      <c r="N125" s="31"/>
      <c r="O125" s="11"/>
      <c r="P125" s="31"/>
      <c r="Q125" s="11"/>
      <c r="R125" s="31"/>
      <c r="S125" s="11"/>
      <c r="T125" s="13"/>
    </row>
    <row r="126" spans="1:20" ht="18.95" customHeight="1">
      <c r="A126" s="62"/>
      <c r="B126" s="62"/>
      <c r="C126" s="62" t="s">
        <v>503</v>
      </c>
      <c r="D126" s="52" t="s">
        <v>504</v>
      </c>
      <c r="E126" s="52" t="s">
        <v>505</v>
      </c>
      <c r="F126" s="10" t="s">
        <v>220</v>
      </c>
      <c r="G126" s="35">
        <v>270.60000000000002</v>
      </c>
      <c r="H126" s="31"/>
      <c r="I126" s="3"/>
      <c r="J126" s="31"/>
      <c r="K126" s="11"/>
      <c r="L126" s="31">
        <v>270.60000000000002</v>
      </c>
      <c r="M126" s="11" t="s">
        <v>506</v>
      </c>
      <c r="N126" s="31"/>
      <c r="O126" s="11"/>
      <c r="P126" s="31"/>
      <c r="Q126" s="11"/>
      <c r="R126" s="31"/>
      <c r="S126" s="11"/>
      <c r="T126" s="13"/>
    </row>
    <row r="127" spans="1:20" ht="18.95" customHeight="1">
      <c r="A127" s="62"/>
      <c r="B127" s="62"/>
      <c r="C127" s="62" t="s">
        <v>507</v>
      </c>
      <c r="D127" s="52" t="s">
        <v>508</v>
      </c>
      <c r="E127" s="52" t="s">
        <v>509</v>
      </c>
      <c r="F127" s="10" t="s">
        <v>220</v>
      </c>
      <c r="G127" s="35">
        <v>28.7</v>
      </c>
      <c r="H127" s="31"/>
      <c r="I127" s="3"/>
      <c r="J127" s="31"/>
      <c r="K127" s="11"/>
      <c r="L127" s="31">
        <v>28.7</v>
      </c>
      <c r="M127" s="11" t="s">
        <v>506</v>
      </c>
      <c r="N127" s="31"/>
      <c r="O127" s="11"/>
      <c r="P127" s="31"/>
      <c r="Q127" s="11"/>
      <c r="R127" s="31"/>
      <c r="S127" s="11"/>
      <c r="T127" s="13"/>
    </row>
    <row r="128" spans="1:20" ht="18.95" customHeight="1">
      <c r="A128" s="62"/>
      <c r="B128" s="62"/>
      <c r="C128" s="62" t="s">
        <v>510</v>
      </c>
      <c r="D128" s="52" t="s">
        <v>508</v>
      </c>
      <c r="E128" s="52" t="s">
        <v>505</v>
      </c>
      <c r="F128" s="10" t="s">
        <v>511</v>
      </c>
      <c r="G128" s="35">
        <v>28.7</v>
      </c>
      <c r="H128" s="31"/>
      <c r="I128" s="3"/>
      <c r="J128" s="31"/>
      <c r="K128" s="11"/>
      <c r="L128" s="31">
        <v>28.7</v>
      </c>
      <c r="M128" s="11" t="s">
        <v>506</v>
      </c>
      <c r="N128" s="31"/>
      <c r="O128" s="11"/>
      <c r="P128" s="31"/>
      <c r="Q128" s="11"/>
      <c r="R128" s="31"/>
      <c r="S128" s="11"/>
      <c r="T128" s="13"/>
    </row>
    <row r="129" spans="1:20" ht="18.95" customHeight="1">
      <c r="A129" s="62"/>
      <c r="B129" s="62"/>
      <c r="C129" s="62" t="s">
        <v>512</v>
      </c>
      <c r="D129" s="52" t="s">
        <v>513</v>
      </c>
      <c r="E129" s="52" t="s">
        <v>514</v>
      </c>
      <c r="F129" s="10" t="s">
        <v>511</v>
      </c>
      <c r="G129" s="35">
        <v>10</v>
      </c>
      <c r="H129" s="31"/>
      <c r="I129" s="3"/>
      <c r="J129" s="31"/>
      <c r="K129" s="11"/>
      <c r="L129" s="31">
        <v>10</v>
      </c>
      <c r="M129" s="11" t="s">
        <v>371</v>
      </c>
      <c r="N129" s="31"/>
      <c r="O129" s="11"/>
      <c r="P129" s="31"/>
      <c r="Q129" s="11"/>
      <c r="R129" s="31"/>
      <c r="S129" s="11"/>
      <c r="T129" s="13"/>
    </row>
    <row r="130" spans="1:20" ht="18.95" customHeight="1">
      <c r="A130" s="62"/>
      <c r="B130" s="62"/>
      <c r="C130" s="62" t="s">
        <v>515</v>
      </c>
      <c r="D130" s="52" t="s">
        <v>516</v>
      </c>
      <c r="E130" s="52" t="s">
        <v>517</v>
      </c>
      <c r="F130" s="10" t="s">
        <v>220</v>
      </c>
      <c r="G130" s="35">
        <v>200000</v>
      </c>
      <c r="H130" s="31"/>
      <c r="I130" s="3"/>
      <c r="J130" s="31"/>
      <c r="K130" s="11"/>
      <c r="L130" s="31"/>
      <c r="M130" s="11"/>
      <c r="N130" s="31"/>
      <c r="O130" s="11"/>
      <c r="P130" s="31">
        <v>200000</v>
      </c>
      <c r="Q130" s="11" t="s">
        <v>221</v>
      </c>
      <c r="R130" s="31"/>
      <c r="S130" s="11"/>
      <c r="T130" s="13"/>
    </row>
    <row r="131" spans="1:20" ht="18.95" customHeight="1">
      <c r="A131" s="62"/>
      <c r="B131" s="62"/>
      <c r="C131" s="62" t="s">
        <v>518</v>
      </c>
      <c r="D131" s="52" t="s">
        <v>519</v>
      </c>
      <c r="E131" s="52" t="s">
        <v>520</v>
      </c>
      <c r="F131" s="10" t="s">
        <v>220</v>
      </c>
      <c r="G131" s="35"/>
      <c r="H131" s="31"/>
      <c r="I131" s="3"/>
      <c r="J131" s="31"/>
      <c r="K131" s="11"/>
      <c r="L131" s="31"/>
      <c r="M131" s="11"/>
      <c r="N131" s="31"/>
      <c r="O131" s="11"/>
      <c r="P131" s="31"/>
      <c r="Q131" s="11"/>
      <c r="R131" s="31"/>
      <c r="S131" s="11"/>
      <c r="T131" s="13"/>
    </row>
    <row r="132" spans="1:20" ht="18.95" customHeight="1">
      <c r="A132" s="62"/>
      <c r="B132" s="62"/>
      <c r="C132" s="62" t="s">
        <v>521</v>
      </c>
      <c r="D132" s="52" t="s">
        <v>522</v>
      </c>
      <c r="E132" s="52" t="s">
        <v>523</v>
      </c>
      <c r="F132" s="10" t="s">
        <v>220</v>
      </c>
      <c r="G132" s="35">
        <v>1600241</v>
      </c>
      <c r="H132" s="31"/>
      <c r="I132" s="3"/>
      <c r="J132" s="31"/>
      <c r="K132" s="11"/>
      <c r="L132" s="31"/>
      <c r="M132" s="11"/>
      <c r="N132" s="31"/>
      <c r="O132" s="11"/>
      <c r="P132" s="31">
        <v>1600241</v>
      </c>
      <c r="Q132" s="11" t="s">
        <v>524</v>
      </c>
      <c r="R132" s="31"/>
      <c r="S132" s="11"/>
      <c r="T132" s="13"/>
    </row>
    <row r="133" spans="1:20" ht="18.95" customHeight="1">
      <c r="A133" s="62"/>
      <c r="B133" s="62"/>
      <c r="C133" s="62" t="s">
        <v>525</v>
      </c>
      <c r="D133" s="52" t="s">
        <v>522</v>
      </c>
      <c r="E133" s="52" t="s">
        <v>526</v>
      </c>
      <c r="F133" s="10" t="s">
        <v>220</v>
      </c>
      <c r="G133" s="35">
        <v>2225982</v>
      </c>
      <c r="H133" s="31"/>
      <c r="I133" s="3"/>
      <c r="J133" s="31"/>
      <c r="K133" s="11"/>
      <c r="L133" s="31"/>
      <c r="M133" s="11"/>
      <c r="N133" s="31"/>
      <c r="O133" s="11"/>
      <c r="P133" s="31">
        <v>2225982</v>
      </c>
      <c r="Q133" s="11" t="s">
        <v>524</v>
      </c>
      <c r="R133" s="31"/>
      <c r="S133" s="11"/>
      <c r="T133" s="13"/>
    </row>
    <row r="134" spans="1:20" ht="18.95" customHeight="1">
      <c r="A134" s="62"/>
      <c r="B134" s="62"/>
      <c r="C134" s="62" t="s">
        <v>527</v>
      </c>
      <c r="D134" s="52" t="s">
        <v>522</v>
      </c>
      <c r="E134" s="52" t="s">
        <v>528</v>
      </c>
      <c r="F134" s="10" t="s">
        <v>220</v>
      </c>
      <c r="G134" s="35">
        <v>1641315</v>
      </c>
      <c r="H134" s="31"/>
      <c r="I134" s="3"/>
      <c r="J134" s="31"/>
      <c r="K134" s="11"/>
      <c r="L134" s="31"/>
      <c r="M134" s="11"/>
      <c r="N134" s="31"/>
      <c r="O134" s="11"/>
      <c r="P134" s="31">
        <v>1641315</v>
      </c>
      <c r="Q134" s="11" t="s">
        <v>524</v>
      </c>
      <c r="R134" s="31"/>
      <c r="S134" s="11"/>
      <c r="T134" s="13"/>
    </row>
    <row r="135" spans="1:20" ht="18.95" customHeight="1">
      <c r="A135" s="62"/>
      <c r="B135" s="62"/>
      <c r="C135" s="62" t="s">
        <v>529</v>
      </c>
      <c r="D135" s="52" t="s">
        <v>522</v>
      </c>
      <c r="E135" s="52" t="s">
        <v>530</v>
      </c>
      <c r="F135" s="10" t="s">
        <v>220</v>
      </c>
      <c r="G135" s="35">
        <v>1642609</v>
      </c>
      <c r="H135" s="31"/>
      <c r="I135" s="3"/>
      <c r="J135" s="31"/>
      <c r="K135" s="11"/>
      <c r="L135" s="31"/>
      <c r="M135" s="11"/>
      <c r="N135" s="31"/>
      <c r="O135" s="11"/>
      <c r="P135" s="31">
        <v>1642609</v>
      </c>
      <c r="Q135" s="11" t="s">
        <v>524</v>
      </c>
      <c r="R135" s="31"/>
      <c r="S135" s="11"/>
      <c r="T135" s="13"/>
    </row>
    <row r="136" spans="1:20" ht="18.95" customHeight="1">
      <c r="A136" s="62"/>
      <c r="B136" s="62"/>
      <c r="C136" s="62" t="s">
        <v>531</v>
      </c>
      <c r="D136" s="52" t="s">
        <v>522</v>
      </c>
      <c r="E136" s="52" t="s">
        <v>532</v>
      </c>
      <c r="F136" s="10" t="s">
        <v>220</v>
      </c>
      <c r="G136" s="35">
        <v>1641315</v>
      </c>
      <c r="H136" s="31"/>
      <c r="I136" s="3"/>
      <c r="J136" s="31"/>
      <c r="K136" s="11"/>
      <c r="L136" s="31"/>
      <c r="M136" s="11"/>
      <c r="N136" s="31"/>
      <c r="O136" s="11"/>
      <c r="P136" s="31">
        <v>1641315</v>
      </c>
      <c r="Q136" s="11" t="s">
        <v>524</v>
      </c>
      <c r="R136" s="31"/>
      <c r="S136" s="11"/>
      <c r="T136" s="13"/>
    </row>
    <row r="137" spans="1:20" ht="18.95" customHeight="1">
      <c r="A137" s="62"/>
      <c r="B137" s="62"/>
      <c r="C137" s="62" t="s">
        <v>533</v>
      </c>
      <c r="D137" s="52" t="s">
        <v>522</v>
      </c>
      <c r="E137" s="52" t="s">
        <v>534</v>
      </c>
      <c r="F137" s="10" t="s">
        <v>220</v>
      </c>
      <c r="G137" s="35">
        <v>1805475</v>
      </c>
      <c r="H137" s="31"/>
      <c r="I137" s="3"/>
      <c r="J137" s="31"/>
      <c r="K137" s="11"/>
      <c r="L137" s="31"/>
      <c r="M137" s="11"/>
      <c r="N137" s="31"/>
      <c r="O137" s="11"/>
      <c r="P137" s="31">
        <v>1805475</v>
      </c>
      <c r="Q137" s="11" t="s">
        <v>524</v>
      </c>
      <c r="R137" s="31"/>
      <c r="S137" s="11"/>
      <c r="T137" s="13"/>
    </row>
    <row r="138" spans="1:20" ht="18.95" customHeight="1">
      <c r="A138" s="62"/>
      <c r="B138" s="62"/>
      <c r="C138" s="62" t="s">
        <v>535</v>
      </c>
      <c r="D138" s="52" t="s">
        <v>522</v>
      </c>
      <c r="E138" s="52" t="s">
        <v>536</v>
      </c>
      <c r="F138" s="10" t="s">
        <v>220</v>
      </c>
      <c r="G138" s="35">
        <v>1755888</v>
      </c>
      <c r="H138" s="31"/>
      <c r="I138" s="3"/>
      <c r="J138" s="31"/>
      <c r="K138" s="11"/>
      <c r="L138" s="31"/>
      <c r="M138" s="11"/>
      <c r="N138" s="31"/>
      <c r="O138" s="11"/>
      <c r="P138" s="31">
        <v>1755888</v>
      </c>
      <c r="Q138" s="11" t="s">
        <v>524</v>
      </c>
      <c r="R138" s="31"/>
      <c r="S138" s="11"/>
      <c r="T138" s="13"/>
    </row>
    <row r="139" spans="1:20" ht="18.95" customHeight="1">
      <c r="A139" s="62"/>
      <c r="B139" s="62"/>
      <c r="C139" s="62" t="s">
        <v>537</v>
      </c>
      <c r="D139" s="52" t="s">
        <v>522</v>
      </c>
      <c r="E139" s="52" t="s">
        <v>538</v>
      </c>
      <c r="F139" s="10" t="s">
        <v>220</v>
      </c>
      <c r="G139" s="35">
        <v>1642609</v>
      </c>
      <c r="H139" s="31"/>
      <c r="I139" s="3"/>
      <c r="J139" s="31"/>
      <c r="K139" s="11"/>
      <c r="L139" s="31"/>
      <c r="M139" s="11"/>
      <c r="N139" s="31"/>
      <c r="O139" s="11"/>
      <c r="P139" s="31">
        <v>1642609</v>
      </c>
      <c r="Q139" s="11" t="s">
        <v>524</v>
      </c>
      <c r="R139" s="31"/>
      <c r="S139" s="11"/>
      <c r="T139" s="13"/>
    </row>
    <row r="140" spans="1:20" ht="18.95" customHeight="1">
      <c r="A140" s="62"/>
      <c r="B140" s="62"/>
      <c r="C140" s="62" t="s">
        <v>539</v>
      </c>
      <c r="D140" s="52" t="s">
        <v>522</v>
      </c>
      <c r="E140" s="52" t="s">
        <v>540</v>
      </c>
      <c r="F140" s="10" t="s">
        <v>220</v>
      </c>
      <c r="G140" s="35">
        <v>1623130</v>
      </c>
      <c r="H140" s="31"/>
      <c r="I140" s="3"/>
      <c r="J140" s="31"/>
      <c r="K140" s="11"/>
      <c r="L140" s="31"/>
      <c r="M140" s="11"/>
      <c r="N140" s="31"/>
      <c r="O140" s="11"/>
      <c r="P140" s="31">
        <v>1623130</v>
      </c>
      <c r="Q140" s="11" t="s">
        <v>524</v>
      </c>
      <c r="R140" s="31"/>
      <c r="S140" s="11"/>
      <c r="T140" s="13"/>
    </row>
    <row r="141" spans="1:20" ht="18.95" customHeight="1">
      <c r="A141" s="62"/>
      <c r="B141" s="62"/>
      <c r="C141" s="62" t="s">
        <v>541</v>
      </c>
      <c r="D141" s="52" t="s">
        <v>522</v>
      </c>
      <c r="E141" s="52" t="s">
        <v>542</v>
      </c>
      <c r="F141" s="10" t="s">
        <v>220</v>
      </c>
      <c r="G141" s="35">
        <v>6225283</v>
      </c>
      <c r="H141" s="31"/>
      <c r="I141" s="3"/>
      <c r="J141" s="31"/>
      <c r="K141" s="11"/>
      <c r="L141" s="31"/>
      <c r="M141" s="11"/>
      <c r="N141" s="31"/>
      <c r="O141" s="11"/>
      <c r="P141" s="31">
        <v>6225283</v>
      </c>
      <c r="Q141" s="11" t="s">
        <v>524</v>
      </c>
      <c r="R141" s="31"/>
      <c r="S141" s="11"/>
      <c r="T141" s="13"/>
    </row>
    <row r="142" spans="1:20" ht="18.95" customHeight="1">
      <c r="A142" s="62"/>
      <c r="B142" s="62"/>
      <c r="C142" s="62" t="s">
        <v>543</v>
      </c>
      <c r="D142" s="52" t="s">
        <v>522</v>
      </c>
      <c r="E142" s="52" t="s">
        <v>544</v>
      </c>
      <c r="F142" s="10" t="s">
        <v>220</v>
      </c>
      <c r="G142" s="35">
        <v>5100172</v>
      </c>
      <c r="H142" s="31"/>
      <c r="I142" s="3"/>
      <c r="J142" s="31"/>
      <c r="K142" s="11"/>
      <c r="L142" s="31"/>
      <c r="M142" s="11"/>
      <c r="N142" s="31"/>
      <c r="O142" s="11"/>
      <c r="P142" s="31">
        <v>5100172</v>
      </c>
      <c r="Q142" s="11" t="s">
        <v>524</v>
      </c>
      <c r="R142" s="31"/>
      <c r="S142" s="11"/>
      <c r="T142" s="13"/>
    </row>
    <row r="143" spans="1:20" ht="18.95" customHeight="1">
      <c r="A143" s="62"/>
      <c r="B143" s="62"/>
      <c r="C143" s="62" t="s">
        <v>545</v>
      </c>
      <c r="D143" s="52" t="s">
        <v>522</v>
      </c>
      <c r="E143" s="52" t="s">
        <v>546</v>
      </c>
      <c r="F143" s="10" t="s">
        <v>220</v>
      </c>
      <c r="G143" s="35">
        <v>5477339</v>
      </c>
      <c r="H143" s="31"/>
      <c r="I143" s="3"/>
      <c r="J143" s="31"/>
      <c r="K143" s="11"/>
      <c r="L143" s="31"/>
      <c r="M143" s="11"/>
      <c r="N143" s="31"/>
      <c r="O143" s="11"/>
      <c r="P143" s="31">
        <v>5477339</v>
      </c>
      <c r="Q143" s="11" t="s">
        <v>524</v>
      </c>
      <c r="R143" s="31"/>
      <c r="S143" s="11"/>
      <c r="T143" s="13"/>
    </row>
    <row r="144" spans="1:20" ht="18.95" customHeight="1">
      <c r="A144" s="62"/>
      <c r="B144" s="62"/>
      <c r="C144" s="62" t="s">
        <v>547</v>
      </c>
      <c r="D144" s="52" t="s">
        <v>548</v>
      </c>
      <c r="E144" s="52" t="s">
        <v>549</v>
      </c>
      <c r="F144" s="10" t="s">
        <v>220</v>
      </c>
      <c r="G144" s="35">
        <v>66000</v>
      </c>
      <c r="H144" s="31"/>
      <c r="I144" s="3"/>
      <c r="J144" s="31"/>
      <c r="K144" s="11"/>
      <c r="L144" s="31"/>
      <c r="M144" s="11"/>
      <c r="N144" s="31"/>
      <c r="O144" s="11"/>
      <c r="P144" s="31">
        <v>66000</v>
      </c>
      <c r="Q144" s="11" t="s">
        <v>221</v>
      </c>
      <c r="R144" s="31"/>
      <c r="S144" s="11"/>
      <c r="T144" s="13"/>
    </row>
    <row r="145" spans="1:20" ht="18.95" customHeight="1">
      <c r="A145" s="62"/>
      <c r="B145" s="62"/>
      <c r="C145" s="62" t="s">
        <v>550</v>
      </c>
      <c r="D145" s="52" t="s">
        <v>551</v>
      </c>
      <c r="E145" s="52"/>
      <c r="F145" s="10" t="s">
        <v>220</v>
      </c>
      <c r="G145" s="35">
        <v>6810000</v>
      </c>
      <c r="H145" s="31"/>
      <c r="I145" s="3"/>
      <c r="J145" s="31"/>
      <c r="K145" s="11"/>
      <c r="L145" s="31"/>
      <c r="M145" s="11"/>
      <c r="N145" s="31"/>
      <c r="O145" s="11"/>
      <c r="P145" s="31">
        <v>6810000</v>
      </c>
      <c r="Q145" s="11" t="s">
        <v>552</v>
      </c>
      <c r="R145" s="31"/>
      <c r="S145" s="11"/>
      <c r="T145" s="13"/>
    </row>
    <row r="146" spans="1:20" ht="18.95" customHeight="1">
      <c r="A146" s="62"/>
      <c r="B146" s="62"/>
      <c r="C146" s="62" t="s">
        <v>553</v>
      </c>
      <c r="D146" s="52" t="s">
        <v>554</v>
      </c>
      <c r="E146" s="52" t="s">
        <v>555</v>
      </c>
      <c r="F146" s="10" t="s">
        <v>220</v>
      </c>
      <c r="G146" s="35">
        <v>65000</v>
      </c>
      <c r="H146" s="31"/>
      <c r="I146" s="3"/>
      <c r="J146" s="31"/>
      <c r="K146" s="11"/>
      <c r="L146" s="31"/>
      <c r="M146" s="11"/>
      <c r="N146" s="31"/>
      <c r="O146" s="11"/>
      <c r="P146" s="31">
        <v>65000</v>
      </c>
      <c r="Q146" s="11" t="s">
        <v>556</v>
      </c>
      <c r="R146" s="31"/>
      <c r="S146" s="11"/>
      <c r="T146" s="13"/>
    </row>
    <row r="147" spans="1:20" ht="18.95" customHeight="1">
      <c r="A147" s="62"/>
      <c r="B147" s="62"/>
      <c r="C147" s="62" t="s">
        <v>557</v>
      </c>
      <c r="D147" s="52" t="s">
        <v>558</v>
      </c>
      <c r="E147" s="52" t="s">
        <v>559</v>
      </c>
      <c r="F147" s="10" t="s">
        <v>220</v>
      </c>
      <c r="G147" s="35">
        <v>97000</v>
      </c>
      <c r="H147" s="31"/>
      <c r="I147" s="3"/>
      <c r="J147" s="31"/>
      <c r="K147" s="11"/>
      <c r="L147" s="31"/>
      <c r="M147" s="11"/>
      <c r="N147" s="31"/>
      <c r="O147" s="11"/>
      <c r="P147" s="31">
        <v>97000</v>
      </c>
      <c r="Q147" s="11" t="s">
        <v>556</v>
      </c>
      <c r="R147" s="31"/>
      <c r="S147" s="11"/>
      <c r="T147" s="13"/>
    </row>
    <row r="148" spans="1:20" ht="18.95" customHeight="1">
      <c r="A148" s="62"/>
      <c r="B148" s="62"/>
      <c r="C148" s="62" t="s">
        <v>560</v>
      </c>
      <c r="D148" s="52" t="s">
        <v>561</v>
      </c>
      <c r="E148" s="52" t="s">
        <v>562</v>
      </c>
      <c r="F148" s="10" t="s">
        <v>220</v>
      </c>
      <c r="G148" s="35">
        <v>91000</v>
      </c>
      <c r="H148" s="31"/>
      <c r="I148" s="3"/>
      <c r="J148" s="31"/>
      <c r="K148" s="11"/>
      <c r="L148" s="31"/>
      <c r="M148" s="11"/>
      <c r="N148" s="31"/>
      <c r="O148" s="11"/>
      <c r="P148" s="31">
        <v>91000</v>
      </c>
      <c r="Q148" s="11" t="s">
        <v>556</v>
      </c>
      <c r="R148" s="31"/>
      <c r="S148" s="11"/>
      <c r="T148" s="13"/>
    </row>
    <row r="149" spans="1:20" ht="18.95" customHeight="1">
      <c r="A149" s="62"/>
      <c r="B149" s="62"/>
      <c r="C149" s="62" t="s">
        <v>563</v>
      </c>
      <c r="D149" s="52" t="s">
        <v>564</v>
      </c>
      <c r="E149" s="52" t="s">
        <v>565</v>
      </c>
      <c r="F149" s="10" t="s">
        <v>220</v>
      </c>
      <c r="G149" s="35">
        <v>45000</v>
      </c>
      <c r="H149" s="31"/>
      <c r="I149" s="3"/>
      <c r="J149" s="31"/>
      <c r="K149" s="11"/>
      <c r="L149" s="31"/>
      <c r="M149" s="11"/>
      <c r="N149" s="31"/>
      <c r="O149" s="11"/>
      <c r="P149" s="31">
        <v>45000</v>
      </c>
      <c r="Q149" s="11" t="s">
        <v>556</v>
      </c>
      <c r="R149" s="31"/>
      <c r="S149" s="11"/>
      <c r="T149" s="13"/>
    </row>
    <row r="150" spans="1:20" ht="18.95" customHeight="1">
      <c r="A150" s="62"/>
      <c r="B150" s="62"/>
      <c r="C150" s="62" t="s">
        <v>566</v>
      </c>
      <c r="D150" s="52" t="s">
        <v>567</v>
      </c>
      <c r="E150" s="52" t="s">
        <v>568</v>
      </c>
      <c r="F150" s="10" t="s">
        <v>220</v>
      </c>
      <c r="G150" s="35">
        <v>273000</v>
      </c>
      <c r="H150" s="31"/>
      <c r="I150" s="3"/>
      <c r="J150" s="31"/>
      <c r="K150" s="11"/>
      <c r="L150" s="31"/>
      <c r="M150" s="11"/>
      <c r="N150" s="31"/>
      <c r="O150" s="11"/>
      <c r="P150" s="31">
        <v>273000</v>
      </c>
      <c r="Q150" s="11" t="s">
        <v>556</v>
      </c>
      <c r="R150" s="31"/>
      <c r="S150" s="11"/>
      <c r="T150" s="13"/>
    </row>
    <row r="151" spans="1:20" ht="18.95" customHeight="1">
      <c r="A151" s="62"/>
      <c r="B151" s="62"/>
      <c r="C151" s="62" t="s">
        <v>569</v>
      </c>
      <c r="D151" s="52" t="s">
        <v>570</v>
      </c>
      <c r="E151" s="52" t="s">
        <v>571</v>
      </c>
      <c r="F151" s="10" t="s">
        <v>220</v>
      </c>
      <c r="G151" s="35">
        <v>38000</v>
      </c>
      <c r="H151" s="31"/>
      <c r="I151" s="3"/>
      <c r="J151" s="31"/>
      <c r="K151" s="11"/>
      <c r="L151" s="31"/>
      <c r="M151" s="11"/>
      <c r="N151" s="31"/>
      <c r="O151" s="11"/>
      <c r="P151" s="31">
        <v>38000</v>
      </c>
      <c r="Q151" s="11" t="s">
        <v>556</v>
      </c>
      <c r="R151" s="31"/>
      <c r="S151" s="11"/>
      <c r="T151" s="13"/>
    </row>
    <row r="152" spans="1:20" ht="18.95" customHeight="1">
      <c r="A152" s="62"/>
      <c r="B152" s="62"/>
      <c r="C152" s="62" t="s">
        <v>572</v>
      </c>
      <c r="D152" s="52" t="s">
        <v>573</v>
      </c>
      <c r="E152" s="52" t="s">
        <v>574</v>
      </c>
      <c r="F152" s="10" t="s">
        <v>220</v>
      </c>
      <c r="G152" s="35">
        <v>45000</v>
      </c>
      <c r="H152" s="31"/>
      <c r="I152" s="3"/>
      <c r="J152" s="31"/>
      <c r="K152" s="11"/>
      <c r="L152" s="31"/>
      <c r="M152" s="11"/>
      <c r="N152" s="31"/>
      <c r="O152" s="11"/>
      <c r="P152" s="31">
        <v>45000</v>
      </c>
      <c r="Q152" s="11" t="s">
        <v>556</v>
      </c>
      <c r="R152" s="31"/>
      <c r="S152" s="11"/>
      <c r="T152" s="13"/>
    </row>
    <row r="153" spans="1:20" ht="18.95" customHeight="1">
      <c r="A153" s="62"/>
      <c r="B153" s="62"/>
      <c r="C153" s="62" t="s">
        <v>575</v>
      </c>
      <c r="D153" s="52" t="s">
        <v>576</v>
      </c>
      <c r="E153" s="52"/>
      <c r="F153" s="10" t="s">
        <v>220</v>
      </c>
      <c r="G153" s="35">
        <v>9670000</v>
      </c>
      <c r="H153" s="31"/>
      <c r="I153" s="3"/>
      <c r="J153" s="31"/>
      <c r="K153" s="11"/>
      <c r="L153" s="31"/>
      <c r="M153" s="11"/>
      <c r="N153" s="31"/>
      <c r="O153" s="11"/>
      <c r="P153" s="31">
        <v>9670000</v>
      </c>
      <c r="Q153" s="11" t="s">
        <v>552</v>
      </c>
      <c r="R153" s="31"/>
      <c r="S153" s="11"/>
      <c r="T153" s="13"/>
    </row>
    <row r="154" spans="1:20" ht="18.95" customHeight="1">
      <c r="A154" s="62"/>
      <c r="B154" s="62"/>
      <c r="C154" s="62" t="s">
        <v>577</v>
      </c>
      <c r="D154" s="52" t="s">
        <v>578</v>
      </c>
      <c r="E154" s="52" t="s">
        <v>579</v>
      </c>
      <c r="F154" s="10" t="s">
        <v>580</v>
      </c>
      <c r="G154" s="35" t="s">
        <v>581</v>
      </c>
      <c r="H154" s="31">
        <v>498</v>
      </c>
      <c r="I154" s="3" t="s">
        <v>582</v>
      </c>
      <c r="J154" s="31">
        <v>1163</v>
      </c>
      <c r="K154" s="11" t="s">
        <v>583</v>
      </c>
      <c r="L154" s="31">
        <v>481</v>
      </c>
      <c r="M154" s="11" t="s">
        <v>581</v>
      </c>
      <c r="N154" s="31"/>
      <c r="O154" s="11"/>
      <c r="P154" s="31"/>
      <c r="Q154" s="11"/>
      <c r="R154" s="31"/>
      <c r="S154" s="11"/>
      <c r="T154" s="13"/>
    </row>
    <row r="155" spans="1:20" ht="18.95" customHeight="1">
      <c r="A155" s="62"/>
      <c r="B155" s="62"/>
      <c r="C155" s="62" t="s">
        <v>584</v>
      </c>
      <c r="D155" s="52" t="s">
        <v>585</v>
      </c>
      <c r="E155" s="52" t="s">
        <v>579</v>
      </c>
      <c r="F155" s="10" t="s">
        <v>580</v>
      </c>
      <c r="G155" s="35" t="s">
        <v>581</v>
      </c>
      <c r="H155" s="31">
        <v>498</v>
      </c>
      <c r="I155" s="3" t="s">
        <v>582</v>
      </c>
      <c r="J155" s="31">
        <v>1163</v>
      </c>
      <c r="K155" s="11" t="s">
        <v>583</v>
      </c>
      <c r="L155" s="31">
        <v>481</v>
      </c>
      <c r="M155" s="11" t="s">
        <v>581</v>
      </c>
      <c r="N155" s="31"/>
      <c r="O155" s="11"/>
      <c r="P155" s="31"/>
      <c r="Q155" s="11"/>
      <c r="R155" s="31"/>
      <c r="S155" s="11"/>
      <c r="T155" s="13"/>
    </row>
    <row r="156" spans="1:20" ht="18.95" customHeight="1">
      <c r="A156" s="62"/>
      <c r="B156" s="62"/>
      <c r="C156" s="62" t="s">
        <v>586</v>
      </c>
      <c r="D156" s="52" t="s">
        <v>587</v>
      </c>
      <c r="E156" s="52" t="s">
        <v>588</v>
      </c>
      <c r="F156" s="10" t="s">
        <v>589</v>
      </c>
      <c r="G156" s="35">
        <v>265406</v>
      </c>
      <c r="H156" s="31"/>
      <c r="I156" s="3"/>
      <c r="J156" s="31"/>
      <c r="K156" s="11"/>
      <c r="L156" s="31"/>
      <c r="M156" s="11"/>
      <c r="N156" s="31"/>
      <c r="O156" s="11"/>
      <c r="P156" s="31"/>
      <c r="Q156" s="11"/>
      <c r="R156" s="31"/>
      <c r="S156" s="11"/>
      <c r="T156" s="13"/>
    </row>
    <row r="157" spans="1:20" ht="18.95" customHeight="1">
      <c r="A157" s="62"/>
      <c r="B157" s="62"/>
      <c r="C157" s="62" t="s">
        <v>590</v>
      </c>
      <c r="D157" s="52" t="s">
        <v>587</v>
      </c>
      <c r="E157" s="52" t="s">
        <v>591</v>
      </c>
      <c r="F157" s="10" t="s">
        <v>589</v>
      </c>
      <c r="G157" s="35">
        <v>288442</v>
      </c>
      <c r="H157" s="31"/>
      <c r="I157" s="3"/>
      <c r="J157" s="31"/>
      <c r="K157" s="11"/>
      <c r="L157" s="31"/>
      <c r="M157" s="11"/>
      <c r="N157" s="31"/>
      <c r="O157" s="11"/>
      <c r="P157" s="31"/>
      <c r="Q157" s="11"/>
      <c r="R157" s="31"/>
      <c r="S157" s="11"/>
      <c r="T157" s="13"/>
    </row>
    <row r="158" spans="1:20" ht="18.95" customHeight="1">
      <c r="A158" s="62"/>
      <c r="B158" s="62"/>
      <c r="C158" s="62" t="s">
        <v>592</v>
      </c>
      <c r="D158" s="52" t="s">
        <v>587</v>
      </c>
      <c r="E158" s="52" t="s">
        <v>593</v>
      </c>
      <c r="F158" s="10" t="s">
        <v>589</v>
      </c>
      <c r="G158" s="35">
        <v>420571</v>
      </c>
      <c r="H158" s="31"/>
      <c r="I158" s="3"/>
      <c r="J158" s="31"/>
      <c r="K158" s="11"/>
      <c r="L158" s="31"/>
      <c r="M158" s="11"/>
      <c r="N158" s="31"/>
      <c r="O158" s="11"/>
      <c r="P158" s="31"/>
      <c r="Q158" s="11"/>
      <c r="R158" s="31"/>
      <c r="S158" s="11"/>
      <c r="T158" s="13"/>
    </row>
    <row r="159" spans="1:20" ht="18.95" customHeight="1">
      <c r="A159" s="62"/>
      <c r="B159" s="62"/>
      <c r="C159" s="62" t="s">
        <v>594</v>
      </c>
      <c r="D159" s="52" t="s">
        <v>587</v>
      </c>
      <c r="E159" s="52" t="s">
        <v>595</v>
      </c>
      <c r="F159" s="10" t="s">
        <v>589</v>
      </c>
      <c r="G159" s="35">
        <v>397259</v>
      </c>
      <c r="H159" s="31"/>
      <c r="I159" s="3"/>
      <c r="J159" s="31"/>
      <c r="K159" s="11"/>
      <c r="L159" s="31"/>
      <c r="M159" s="11"/>
      <c r="N159" s="31"/>
      <c r="O159" s="11"/>
      <c r="P159" s="31"/>
      <c r="Q159" s="11"/>
      <c r="R159" s="31"/>
      <c r="S159" s="11"/>
      <c r="T159" s="13"/>
    </row>
    <row r="160" spans="1:20" ht="18.95" customHeight="1">
      <c r="A160" s="62"/>
      <c r="B160" s="62"/>
      <c r="C160" s="62" t="s">
        <v>596</v>
      </c>
      <c r="D160" s="52" t="s">
        <v>587</v>
      </c>
      <c r="E160" s="52" t="s">
        <v>597</v>
      </c>
      <c r="F160" s="10" t="s">
        <v>589</v>
      </c>
      <c r="G160" s="35">
        <v>157068</v>
      </c>
      <c r="H160" s="31"/>
      <c r="I160" s="3"/>
      <c r="J160" s="31"/>
      <c r="K160" s="11"/>
      <c r="L160" s="31"/>
      <c r="M160" s="11"/>
      <c r="N160" s="31"/>
      <c r="O160" s="11"/>
      <c r="P160" s="31"/>
      <c r="Q160" s="11"/>
      <c r="R160" s="31"/>
      <c r="S160" s="11"/>
      <c r="T160" s="13"/>
    </row>
    <row r="161" spans="1:20" ht="18.95" customHeight="1">
      <c r="A161" s="62"/>
      <c r="B161" s="62"/>
      <c r="C161" s="62"/>
      <c r="D161" s="52"/>
      <c r="E161" s="52"/>
      <c r="F161" s="10"/>
      <c r="G161" s="35"/>
      <c r="H161" s="31"/>
      <c r="I161" s="3"/>
      <c r="J161" s="31"/>
      <c r="K161" s="11"/>
      <c r="L161" s="31"/>
      <c r="M161" s="11"/>
      <c r="N161" s="31"/>
      <c r="O161" s="11"/>
      <c r="P161" s="31"/>
      <c r="Q161" s="11"/>
      <c r="R161" s="31"/>
      <c r="S161" s="11"/>
      <c r="T161" s="13"/>
    </row>
    <row r="162" spans="1:20" ht="18.95" customHeight="1">
      <c r="A162" s="62"/>
      <c r="B162" s="62"/>
      <c r="C162" s="62"/>
      <c r="D162" s="52"/>
      <c r="E162" s="52"/>
      <c r="F162" s="10"/>
      <c r="G162" s="35"/>
      <c r="H162" s="31"/>
      <c r="I162" s="3"/>
      <c r="J162" s="31"/>
      <c r="K162" s="11"/>
      <c r="L162" s="31"/>
      <c r="M162" s="11"/>
      <c r="N162" s="31"/>
      <c r="O162" s="11"/>
      <c r="P162" s="31"/>
      <c r="Q162" s="11"/>
      <c r="R162" s="31"/>
      <c r="S162" s="11"/>
      <c r="T162" s="13"/>
    </row>
    <row r="163" spans="1:20" ht="18.95" customHeight="1">
      <c r="A163" s="62"/>
      <c r="B163" s="62"/>
      <c r="C163" s="62"/>
      <c r="D163" s="52"/>
      <c r="E163" s="52"/>
      <c r="F163" s="10"/>
      <c r="G163" s="35"/>
      <c r="H163" s="31"/>
      <c r="I163" s="3"/>
      <c r="J163" s="31"/>
      <c r="K163" s="11"/>
      <c r="L163" s="31"/>
      <c r="M163" s="11"/>
      <c r="N163" s="31"/>
      <c r="O163" s="11"/>
      <c r="P163" s="31"/>
      <c r="Q163" s="11"/>
      <c r="R163" s="31"/>
      <c r="S163" s="11"/>
      <c r="T163" s="13"/>
    </row>
    <row r="164" spans="1:20" ht="18.95" customHeight="1">
      <c r="A164" s="62"/>
      <c r="B164" s="62"/>
      <c r="C164" s="62"/>
      <c r="D164" s="52"/>
      <c r="E164" s="52"/>
      <c r="F164" s="10"/>
      <c r="G164" s="35"/>
      <c r="H164" s="31"/>
      <c r="I164" s="3"/>
      <c r="J164" s="31"/>
      <c r="K164" s="11"/>
      <c r="L164" s="31"/>
      <c r="M164" s="11"/>
      <c r="N164" s="31"/>
      <c r="O164" s="11"/>
      <c r="P164" s="31"/>
      <c r="Q164" s="11"/>
      <c r="R164" s="31"/>
      <c r="S164" s="11"/>
      <c r="T164" s="13"/>
    </row>
    <row r="165" spans="1:20" ht="18.95" customHeight="1">
      <c r="A165" s="62"/>
      <c r="B165" s="62"/>
      <c r="C165" s="62"/>
      <c r="D165" s="52"/>
      <c r="E165" s="52"/>
      <c r="F165" s="10"/>
      <c r="G165" s="35"/>
      <c r="H165" s="31"/>
      <c r="I165" s="3"/>
      <c r="J165" s="31"/>
      <c r="K165" s="11"/>
      <c r="L165" s="31"/>
      <c r="M165" s="11"/>
      <c r="N165" s="31"/>
      <c r="O165" s="11"/>
      <c r="P165" s="31"/>
      <c r="Q165" s="11"/>
      <c r="R165" s="31"/>
      <c r="S165" s="11"/>
      <c r="T165" s="13"/>
    </row>
    <row r="166" spans="1:20" ht="18.95" customHeight="1">
      <c r="A166" s="62"/>
      <c r="B166" s="62"/>
      <c r="C166" s="62"/>
      <c r="D166" s="52"/>
      <c r="E166" s="52"/>
      <c r="F166" s="10"/>
      <c r="G166" s="35"/>
      <c r="H166" s="31"/>
      <c r="I166" s="3"/>
      <c r="J166" s="31"/>
      <c r="K166" s="11"/>
      <c r="L166" s="31"/>
      <c r="M166" s="11"/>
      <c r="N166" s="31"/>
      <c r="O166" s="11"/>
      <c r="P166" s="31"/>
      <c r="Q166" s="11"/>
      <c r="R166" s="31"/>
      <c r="S166" s="11"/>
      <c r="T166" s="13"/>
    </row>
    <row r="167" spans="1:20" ht="18.95" customHeight="1">
      <c r="A167" s="62"/>
      <c r="B167" s="62"/>
      <c r="C167" s="62"/>
      <c r="D167" s="52"/>
      <c r="E167" s="52"/>
      <c r="F167" s="10"/>
      <c r="G167" s="35"/>
      <c r="H167" s="31"/>
      <c r="I167" s="3"/>
      <c r="J167" s="31"/>
      <c r="K167" s="11"/>
      <c r="L167" s="31"/>
      <c r="M167" s="11"/>
      <c r="N167" s="31"/>
      <c r="O167" s="11"/>
      <c r="P167" s="31"/>
      <c r="Q167" s="11"/>
      <c r="R167" s="31"/>
      <c r="S167" s="11"/>
      <c r="T167" s="13"/>
    </row>
    <row r="168" spans="1:20" ht="18.95" customHeight="1">
      <c r="A168" s="62"/>
      <c r="B168" s="62"/>
      <c r="C168" s="62"/>
      <c r="D168" s="52"/>
      <c r="E168" s="52"/>
      <c r="F168" s="10"/>
      <c r="G168" s="35"/>
      <c r="H168" s="31"/>
      <c r="I168" s="3"/>
      <c r="J168" s="31"/>
      <c r="K168" s="11"/>
      <c r="L168" s="31"/>
      <c r="M168" s="11"/>
      <c r="N168" s="31"/>
      <c r="O168" s="11"/>
      <c r="P168" s="31"/>
      <c r="Q168" s="11"/>
      <c r="R168" s="31"/>
      <c r="S168" s="11"/>
      <c r="T168" s="13"/>
    </row>
    <row r="169" spans="1:20" ht="18.95" customHeight="1">
      <c r="A169" s="62"/>
      <c r="B169" s="62"/>
      <c r="C169" s="62"/>
      <c r="D169" s="52"/>
      <c r="E169" s="52"/>
      <c r="F169" s="10"/>
      <c r="G169" s="35"/>
      <c r="H169" s="31"/>
      <c r="I169" s="3"/>
      <c r="J169" s="31"/>
      <c r="K169" s="11"/>
      <c r="L169" s="31"/>
      <c r="M169" s="11"/>
      <c r="N169" s="31"/>
      <c r="O169" s="11"/>
      <c r="P169" s="31"/>
      <c r="Q169" s="11"/>
      <c r="R169" s="31"/>
      <c r="S169" s="11"/>
      <c r="T169" s="13"/>
    </row>
    <row r="170" spans="1:20" ht="18.95" customHeight="1">
      <c r="A170" s="62"/>
      <c r="B170" s="62"/>
      <c r="C170" s="62"/>
      <c r="D170" s="52"/>
      <c r="E170" s="52"/>
      <c r="F170" s="10"/>
      <c r="G170" s="35"/>
      <c r="H170" s="31"/>
      <c r="I170" s="3"/>
      <c r="J170" s="31"/>
      <c r="K170" s="11"/>
      <c r="L170" s="31"/>
      <c r="M170" s="11"/>
      <c r="N170" s="31"/>
      <c r="O170" s="11"/>
      <c r="P170" s="31"/>
      <c r="Q170" s="11"/>
      <c r="R170" s="31"/>
      <c r="S170" s="11"/>
      <c r="T170" s="13"/>
    </row>
    <row r="171" spans="1:20" ht="18.95" customHeight="1">
      <c r="A171" s="62"/>
      <c r="B171" s="62"/>
      <c r="C171" s="62"/>
      <c r="D171" s="52"/>
      <c r="E171" s="52"/>
      <c r="F171" s="10"/>
      <c r="G171" s="35"/>
      <c r="H171" s="31"/>
      <c r="I171" s="3"/>
      <c r="J171" s="31"/>
      <c r="K171" s="11"/>
      <c r="L171" s="31"/>
      <c r="M171" s="11"/>
      <c r="N171" s="31"/>
      <c r="O171" s="11"/>
      <c r="P171" s="31"/>
      <c r="Q171" s="11"/>
      <c r="R171" s="31"/>
      <c r="S171" s="11"/>
      <c r="T171" s="13"/>
    </row>
    <row r="172" spans="1:20" ht="18.95" customHeight="1">
      <c r="A172" s="62"/>
      <c r="B172" s="62"/>
      <c r="C172" s="62"/>
      <c r="D172" s="52"/>
      <c r="E172" s="52"/>
      <c r="F172" s="10"/>
      <c r="G172" s="35"/>
      <c r="H172" s="31"/>
      <c r="I172" s="3"/>
      <c r="J172" s="31"/>
      <c r="K172" s="11"/>
      <c r="L172" s="31"/>
      <c r="M172" s="11"/>
      <c r="N172" s="31"/>
      <c r="O172" s="11"/>
      <c r="P172" s="31"/>
      <c r="Q172" s="11"/>
      <c r="R172" s="31"/>
      <c r="S172" s="11"/>
      <c r="T172" s="13"/>
    </row>
    <row r="173" spans="1:20" ht="18.95" customHeight="1">
      <c r="A173" s="62"/>
      <c r="B173" s="62"/>
      <c r="C173" s="62"/>
      <c r="D173" s="52"/>
      <c r="E173" s="52"/>
      <c r="F173" s="10"/>
      <c r="G173" s="35"/>
      <c r="H173" s="31"/>
      <c r="I173" s="3"/>
      <c r="J173" s="31"/>
      <c r="K173" s="11"/>
      <c r="L173" s="31"/>
      <c r="M173" s="11"/>
      <c r="N173" s="31"/>
      <c r="O173" s="11"/>
      <c r="P173" s="31"/>
      <c r="Q173" s="11"/>
      <c r="R173" s="31"/>
      <c r="S173" s="11"/>
      <c r="T173" s="13"/>
    </row>
    <row r="174" spans="1:20" ht="18.95" customHeight="1">
      <c r="A174" s="62"/>
      <c r="B174" s="62"/>
      <c r="C174" s="62"/>
      <c r="D174" s="52"/>
      <c r="E174" s="52"/>
      <c r="F174" s="10"/>
      <c r="G174" s="35"/>
      <c r="H174" s="31"/>
      <c r="I174" s="3"/>
      <c r="J174" s="31"/>
      <c r="K174" s="11"/>
      <c r="L174" s="31"/>
      <c r="M174" s="11"/>
      <c r="N174" s="31"/>
      <c r="O174" s="11"/>
      <c r="P174" s="31"/>
      <c r="Q174" s="11"/>
      <c r="R174" s="31"/>
      <c r="S174" s="11"/>
      <c r="T174" s="13"/>
    </row>
    <row r="175" spans="1:20" ht="18.95" customHeight="1">
      <c r="A175" s="62"/>
      <c r="B175" s="62"/>
      <c r="C175" s="62"/>
      <c r="D175" s="52"/>
      <c r="E175" s="52"/>
      <c r="F175" s="10"/>
      <c r="G175" s="35"/>
      <c r="H175" s="31"/>
      <c r="I175" s="3"/>
      <c r="J175" s="31"/>
      <c r="K175" s="11"/>
      <c r="L175" s="31"/>
      <c r="M175" s="11"/>
      <c r="N175" s="31"/>
      <c r="O175" s="11"/>
      <c r="P175" s="31"/>
      <c r="Q175" s="11"/>
      <c r="R175" s="31"/>
      <c r="S175" s="11"/>
      <c r="T175" s="13"/>
    </row>
    <row r="176" spans="1:20" ht="18.95" customHeight="1">
      <c r="A176" s="62"/>
      <c r="B176" s="62"/>
      <c r="C176" s="62"/>
      <c r="D176" s="52"/>
      <c r="E176" s="52"/>
      <c r="F176" s="10"/>
      <c r="G176" s="35"/>
      <c r="H176" s="31"/>
      <c r="I176" s="3"/>
      <c r="J176" s="31"/>
      <c r="K176" s="11"/>
      <c r="L176" s="31"/>
      <c r="M176" s="11"/>
      <c r="N176" s="31"/>
      <c r="O176" s="11"/>
      <c r="P176" s="31"/>
      <c r="Q176" s="11"/>
      <c r="R176" s="31"/>
      <c r="S176" s="11"/>
      <c r="T176" s="13"/>
    </row>
    <row r="177" spans="1:20" ht="18.95" customHeight="1">
      <c r="A177" s="62"/>
      <c r="B177" s="62"/>
      <c r="C177" s="62"/>
      <c r="D177" s="52"/>
      <c r="E177" s="52"/>
      <c r="F177" s="10"/>
      <c r="G177" s="35"/>
      <c r="H177" s="31"/>
      <c r="I177" s="3"/>
      <c r="J177" s="31"/>
      <c r="K177" s="11"/>
      <c r="L177" s="31"/>
      <c r="M177" s="11"/>
      <c r="N177" s="31"/>
      <c r="O177" s="11"/>
      <c r="P177" s="31"/>
      <c r="Q177" s="11"/>
      <c r="R177" s="31"/>
      <c r="S177" s="11"/>
      <c r="T177" s="13"/>
    </row>
    <row r="178" spans="1:20" ht="18.95" customHeight="1">
      <c r="A178" s="62"/>
      <c r="B178" s="62"/>
      <c r="C178" s="62"/>
      <c r="D178" s="52"/>
      <c r="E178" s="52"/>
      <c r="F178" s="10"/>
      <c r="G178" s="35"/>
      <c r="H178" s="31"/>
      <c r="I178" s="3"/>
      <c r="J178" s="31"/>
      <c r="K178" s="11"/>
      <c r="L178" s="31"/>
      <c r="M178" s="11"/>
      <c r="N178" s="31"/>
      <c r="O178" s="11"/>
      <c r="P178" s="31"/>
      <c r="Q178" s="11"/>
      <c r="R178" s="31"/>
      <c r="S178" s="11"/>
      <c r="T178" s="13"/>
    </row>
    <row r="179" spans="1:20" ht="18.95" customHeight="1">
      <c r="A179" s="62"/>
      <c r="B179" s="62"/>
      <c r="C179" s="62"/>
      <c r="D179" s="52"/>
      <c r="E179" s="52"/>
      <c r="F179" s="10"/>
      <c r="G179" s="35"/>
      <c r="H179" s="31"/>
      <c r="I179" s="3"/>
      <c r="J179" s="31"/>
      <c r="K179" s="11"/>
      <c r="L179" s="31"/>
      <c r="M179" s="11"/>
      <c r="N179" s="31"/>
      <c r="O179" s="11"/>
      <c r="P179" s="31"/>
      <c r="Q179" s="11"/>
      <c r="R179" s="31"/>
      <c r="S179" s="11"/>
      <c r="T179" s="13"/>
    </row>
    <row r="180" spans="1:20" ht="18.95" customHeight="1">
      <c r="A180" s="62"/>
      <c r="B180" s="62"/>
      <c r="C180" s="62"/>
      <c r="D180" s="52"/>
      <c r="E180" s="52"/>
      <c r="F180" s="10"/>
      <c r="G180" s="35"/>
      <c r="H180" s="31"/>
      <c r="I180" s="3"/>
      <c r="J180" s="31"/>
      <c r="K180" s="11"/>
      <c r="L180" s="31"/>
      <c r="M180" s="11"/>
      <c r="N180" s="31"/>
      <c r="O180" s="11"/>
      <c r="P180" s="31"/>
      <c r="Q180" s="11"/>
      <c r="R180" s="31"/>
      <c r="S180" s="11"/>
      <c r="T180" s="13"/>
    </row>
    <row r="181" spans="1:20" ht="18.95" customHeight="1">
      <c r="A181" s="62"/>
      <c r="B181" s="62"/>
      <c r="C181" s="62"/>
      <c r="D181" s="52"/>
      <c r="E181" s="52"/>
      <c r="F181" s="10"/>
      <c r="G181" s="35"/>
      <c r="H181" s="31"/>
      <c r="I181" s="3"/>
      <c r="J181" s="31"/>
      <c r="K181" s="11"/>
      <c r="L181" s="31"/>
      <c r="M181" s="11"/>
      <c r="N181" s="31"/>
      <c r="O181" s="11"/>
      <c r="P181" s="31"/>
      <c r="Q181" s="11"/>
      <c r="R181" s="31"/>
      <c r="S181" s="11"/>
      <c r="T181" s="13"/>
    </row>
    <row r="182" spans="1:20" ht="18.95" customHeight="1">
      <c r="A182" s="62"/>
      <c r="B182" s="62"/>
      <c r="C182" s="62"/>
      <c r="D182" s="52"/>
      <c r="E182" s="52"/>
      <c r="F182" s="10"/>
      <c r="G182" s="35"/>
      <c r="H182" s="31"/>
      <c r="I182" s="3"/>
      <c r="J182" s="31"/>
      <c r="K182" s="11"/>
      <c r="L182" s="31"/>
      <c r="M182" s="11"/>
      <c r="N182" s="31"/>
      <c r="O182" s="11"/>
      <c r="P182" s="31"/>
      <c r="Q182" s="11"/>
      <c r="R182" s="31"/>
      <c r="S182" s="11"/>
      <c r="T182" s="13"/>
    </row>
    <row r="183" spans="1:20" ht="18.95" customHeight="1">
      <c r="A183" s="62"/>
      <c r="B183" s="62"/>
      <c r="C183" s="62"/>
      <c r="D183" s="52"/>
      <c r="E183" s="52"/>
      <c r="F183" s="10"/>
      <c r="G183" s="35"/>
      <c r="H183" s="31"/>
      <c r="I183" s="3"/>
      <c r="J183" s="31"/>
      <c r="K183" s="11"/>
      <c r="L183" s="31"/>
      <c r="M183" s="11"/>
      <c r="N183" s="31"/>
      <c r="O183" s="11"/>
      <c r="P183" s="31"/>
      <c r="Q183" s="11"/>
      <c r="R183" s="31"/>
      <c r="S183" s="11"/>
      <c r="T183" s="13"/>
    </row>
    <row r="184" spans="1:20" ht="18.95" customHeight="1">
      <c r="A184" s="62"/>
      <c r="B184" s="62"/>
      <c r="C184" s="62"/>
      <c r="D184" s="62"/>
      <c r="E184" s="62"/>
    </row>
    <row r="185" spans="1:20" ht="18.95" customHeight="1">
      <c r="A185" s="62"/>
      <c r="B185" s="62"/>
      <c r="C185" s="62"/>
      <c r="D185" s="62"/>
      <c r="E185" s="62"/>
    </row>
    <row r="186" spans="1:20" ht="18.95" customHeight="1">
      <c r="A186" s="62"/>
      <c r="B186" s="62"/>
      <c r="C186" s="62"/>
      <c r="D186" s="62"/>
      <c r="E186" s="62"/>
    </row>
    <row r="187" spans="1:20" ht="18.95" customHeight="1">
      <c r="A187" s="62"/>
      <c r="B187" s="62"/>
      <c r="C187" s="62"/>
      <c r="D187" s="62"/>
      <c r="E187" s="62"/>
    </row>
    <row r="188" spans="1:20" ht="18.95" customHeight="1">
      <c r="A188" s="62"/>
      <c r="B188" s="62"/>
      <c r="C188" s="62"/>
      <c r="D188" s="62"/>
      <c r="E188" s="62"/>
    </row>
  </sheetData>
  <mergeCells count="15">
    <mergeCell ref="L1:P1"/>
    <mergeCell ref="F2:F3"/>
    <mergeCell ref="G2:G3"/>
    <mergeCell ref="J2:K2"/>
    <mergeCell ref="N2:O2"/>
    <mergeCell ref="D1:K1"/>
    <mergeCell ref="E2:E3"/>
    <mergeCell ref="D2:D3"/>
    <mergeCell ref="P2:Q2"/>
    <mergeCell ref="R2:S2"/>
    <mergeCell ref="T2:T3"/>
    <mergeCell ref="A2:A3"/>
    <mergeCell ref="L2:M2"/>
    <mergeCell ref="B2:B3"/>
    <mergeCell ref="C2:C3"/>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0" orientation="landscape" verticalDpi="0" r:id="rId1"/>
  <headerFooter alignWithMargins="0"/>
</worksheet>
</file>

<file path=xl/worksheets/sheet12.xml><?xml version="1.0" encoding="utf-8"?>
<worksheet xmlns="http://schemas.openxmlformats.org/spreadsheetml/2006/main" xmlns:r="http://schemas.openxmlformats.org/officeDocument/2006/relationships">
  <dimension ref="A1:M47"/>
  <sheetViews>
    <sheetView workbookViewId="0">
      <selection activeCell="B14" sqref="B14"/>
    </sheetView>
  </sheetViews>
  <sheetFormatPr defaultRowHeight="13.5"/>
  <cols>
    <col min="1" max="1" width="36.109375" style="1" customWidth="1"/>
    <col min="2" max="2" width="15.109375" style="21" bestFit="1" customWidth="1"/>
    <col min="3" max="6" width="15.109375" style="21" customWidth="1"/>
    <col min="7" max="7" width="8.6640625" style="2" customWidth="1"/>
    <col min="8" max="8" width="8.77734375" style="2" customWidth="1"/>
    <col min="9" max="16384" width="8.88671875" style="2"/>
  </cols>
  <sheetData>
    <row r="1" spans="1:13" ht="14.25" thickBot="1">
      <c r="A1" s="41" t="s">
        <v>3</v>
      </c>
      <c r="B1" s="42" t="s">
        <v>7</v>
      </c>
      <c r="C1" s="42" t="s">
        <v>5</v>
      </c>
      <c r="D1" s="42" t="s">
        <v>6</v>
      </c>
      <c r="E1" s="42" t="s">
        <v>69</v>
      </c>
      <c r="F1" s="43" t="s">
        <v>8</v>
      </c>
      <c r="H1" s="40"/>
    </row>
    <row r="2" spans="1:13">
      <c r="A2" s="5" t="s">
        <v>9</v>
      </c>
      <c r="B2" s="34">
        <f>총괄표!I29</f>
        <v>0</v>
      </c>
      <c r="C2" s="34">
        <f>총괄표!L29</f>
        <v>0</v>
      </c>
      <c r="D2" s="34">
        <f>총괄표!N29</f>
        <v>0</v>
      </c>
      <c r="E2" s="34"/>
      <c r="F2" s="34">
        <f>SUM(B2,C2,D2)</f>
        <v>0</v>
      </c>
    </row>
    <row r="3" spans="1:13">
      <c r="A3" s="3" t="s">
        <v>115</v>
      </c>
      <c r="B3" s="35"/>
      <c r="C3" s="35"/>
      <c r="D3" s="35"/>
      <c r="E3" s="35"/>
      <c r="F3" s="34">
        <f>SUM(B3,C3,D3)</f>
        <v>0</v>
      </c>
      <c r="H3" s="299" t="s">
        <v>153</v>
      </c>
      <c r="I3" s="300"/>
      <c r="J3" s="300"/>
      <c r="K3" s="300"/>
      <c r="L3" s="300"/>
      <c r="M3" s="301"/>
    </row>
    <row r="4" spans="1:13">
      <c r="A4" s="3" t="s">
        <v>3</v>
      </c>
      <c r="B4" s="35"/>
      <c r="C4" s="35"/>
      <c r="D4" s="35"/>
      <c r="E4" s="35"/>
      <c r="F4" s="35"/>
      <c r="H4" s="302"/>
      <c r="I4" s="303"/>
      <c r="J4" s="303"/>
      <c r="K4" s="303"/>
      <c r="L4" s="303"/>
      <c r="M4" s="304"/>
    </row>
    <row r="5" spans="1:13">
      <c r="A5" s="3" t="s">
        <v>3</v>
      </c>
      <c r="B5" s="35"/>
      <c r="C5" s="35" t="s">
        <v>4</v>
      </c>
      <c r="D5" s="35"/>
      <c r="E5" s="35"/>
      <c r="F5" s="35"/>
    </row>
    <row r="6" spans="1:13">
      <c r="A6" s="3" t="s">
        <v>3</v>
      </c>
      <c r="B6" s="35"/>
      <c r="C6" s="35"/>
      <c r="D6" s="35"/>
      <c r="E6" s="35"/>
      <c r="F6" s="35"/>
      <c r="H6" s="293" t="s">
        <v>154</v>
      </c>
      <c r="I6" s="294"/>
      <c r="J6" s="294"/>
      <c r="K6" s="294"/>
      <c r="L6" s="294"/>
      <c r="M6" s="295"/>
    </row>
    <row r="7" spans="1:13">
      <c r="A7" s="3"/>
      <c r="B7" s="35"/>
      <c r="C7" s="35"/>
      <c r="D7" s="35"/>
      <c r="E7" s="35"/>
      <c r="F7" s="35"/>
      <c r="H7" s="296"/>
      <c r="I7" s="297"/>
      <c r="J7" s="297"/>
      <c r="K7" s="297"/>
      <c r="L7" s="297"/>
      <c r="M7" s="298"/>
    </row>
    <row r="8" spans="1:13">
      <c r="A8" s="3"/>
      <c r="B8" s="35"/>
      <c r="C8" s="35"/>
      <c r="D8" s="35"/>
      <c r="E8" s="35"/>
      <c r="F8" s="35"/>
    </row>
    <row r="9" spans="1:13" ht="14.25" thickBot="1">
      <c r="B9" s="45"/>
      <c r="C9" s="45"/>
      <c r="D9" s="45"/>
      <c r="E9" s="45"/>
      <c r="F9" s="45"/>
      <c r="H9" s="293" t="s">
        <v>155</v>
      </c>
      <c r="I9" s="294"/>
      <c r="J9" s="294"/>
      <c r="K9" s="294"/>
      <c r="L9" s="294"/>
      <c r="M9" s="295"/>
    </row>
    <row r="10" spans="1:13" ht="14.25" thickBot="1">
      <c r="A10" s="41"/>
      <c r="B10" s="42" t="s">
        <v>11</v>
      </c>
      <c r="C10" s="42" t="s">
        <v>13</v>
      </c>
      <c r="D10" s="42" t="s">
        <v>85</v>
      </c>
      <c r="E10" s="42" t="s">
        <v>126</v>
      </c>
      <c r="F10" s="43"/>
      <c r="H10" s="296"/>
      <c r="I10" s="297"/>
      <c r="J10" s="297"/>
      <c r="K10" s="297"/>
      <c r="L10" s="297"/>
      <c r="M10" s="298"/>
    </row>
    <row r="11" spans="1:13">
      <c r="A11" s="5" t="s">
        <v>149</v>
      </c>
      <c r="B11" s="22">
        <v>100</v>
      </c>
      <c r="C11" s="22">
        <v>1000</v>
      </c>
      <c r="D11" s="22">
        <f>$B$11/100</f>
        <v>1</v>
      </c>
      <c r="E11" s="22"/>
      <c r="F11" s="22"/>
    </row>
    <row r="12" spans="1:13">
      <c r="A12" s="3" t="s">
        <v>150</v>
      </c>
      <c r="B12" s="23">
        <v>85</v>
      </c>
      <c r="C12" s="23">
        <v>1000</v>
      </c>
      <c r="D12" s="22">
        <f>$B$12/100</f>
        <v>0.85</v>
      </c>
      <c r="E12" s="23">
        <v>2</v>
      </c>
      <c r="F12" s="23"/>
      <c r="H12" s="293" t="s">
        <v>156</v>
      </c>
      <c r="I12" s="294"/>
      <c r="J12" s="294"/>
      <c r="K12" s="294"/>
      <c r="L12" s="294"/>
      <c r="M12" s="295"/>
    </row>
    <row r="13" spans="1:13">
      <c r="A13" s="3" t="s">
        <v>151</v>
      </c>
      <c r="B13" s="23">
        <v>85</v>
      </c>
      <c r="C13" s="23">
        <v>1</v>
      </c>
      <c r="D13" s="22">
        <f>$B$13/100</f>
        <v>0.85</v>
      </c>
      <c r="E13" s="23">
        <v>5</v>
      </c>
      <c r="F13" s="23"/>
      <c r="H13" s="296"/>
      <c r="I13" s="297"/>
      <c r="J13" s="297"/>
      <c r="K13" s="297"/>
      <c r="L13" s="297"/>
      <c r="M13" s="298"/>
    </row>
    <row r="14" spans="1:13">
      <c r="A14" s="3"/>
      <c r="B14" s="23"/>
      <c r="C14" s="23"/>
      <c r="D14" s="23"/>
      <c r="E14" s="23"/>
      <c r="F14" s="23"/>
    </row>
    <row r="15" spans="1:13">
      <c r="A15" s="3"/>
      <c r="B15" s="23"/>
      <c r="C15" s="23"/>
      <c r="D15" s="23"/>
      <c r="E15" s="23"/>
      <c r="F15" s="23"/>
    </row>
    <row r="16" spans="1:13">
      <c r="A16" s="3"/>
      <c r="B16" s="23"/>
      <c r="C16" s="23"/>
      <c r="D16" s="23"/>
      <c r="E16" s="23"/>
      <c r="F16" s="23"/>
    </row>
    <row r="17" spans="1:6">
      <c r="A17" s="3"/>
      <c r="B17" s="23"/>
      <c r="C17" s="23"/>
      <c r="D17" s="23"/>
      <c r="E17" s="23"/>
      <c r="F17" s="23"/>
    </row>
    <row r="18" spans="1:6">
      <c r="A18" s="3" t="s">
        <v>2</v>
      </c>
      <c r="B18" s="23"/>
      <c r="C18" s="23"/>
      <c r="D18" s="23"/>
      <c r="E18" s="23"/>
      <c r="F18" s="23"/>
    </row>
    <row r="19" spans="1:6" ht="14.25" thickBot="1">
      <c r="A19" s="4" t="s">
        <v>4</v>
      </c>
      <c r="B19" s="44"/>
      <c r="C19" s="44"/>
      <c r="D19" s="44"/>
      <c r="E19" s="44"/>
      <c r="F19" s="44"/>
    </row>
    <row r="20" spans="1:6" ht="14.25" thickBot="1">
      <c r="A20" s="41" t="s">
        <v>79</v>
      </c>
      <c r="B20" s="42" t="s">
        <v>11</v>
      </c>
      <c r="C20" s="42"/>
      <c r="D20" s="42" t="s">
        <v>85</v>
      </c>
      <c r="E20" s="42"/>
      <c r="F20" s="43"/>
    </row>
    <row r="21" spans="1:6">
      <c r="A21" s="5" t="s">
        <v>80</v>
      </c>
      <c r="B21" s="22">
        <f>B11</f>
        <v>100</v>
      </c>
      <c r="C21" s="22"/>
      <c r="D21" s="22">
        <f>$B$21/100</f>
        <v>1</v>
      </c>
      <c r="E21" s="22"/>
      <c r="F21" s="22"/>
    </row>
    <row r="22" spans="1:6">
      <c r="A22" s="3" t="s">
        <v>81</v>
      </c>
      <c r="B22" s="23">
        <f>B11</f>
        <v>100</v>
      </c>
      <c r="C22" s="22"/>
      <c r="D22" s="22">
        <f>$B$22/100</f>
        <v>1</v>
      </c>
      <c r="E22" s="23"/>
      <c r="F22" s="23"/>
    </row>
    <row r="23" spans="1:6">
      <c r="A23" s="3" t="s">
        <v>84</v>
      </c>
      <c r="B23" s="23">
        <f>B11</f>
        <v>100</v>
      </c>
      <c r="C23" s="22"/>
      <c r="D23" s="22">
        <f>$B$23/100</f>
        <v>1</v>
      </c>
      <c r="E23" s="23"/>
      <c r="F23" s="23"/>
    </row>
    <row r="24" spans="1:6">
      <c r="A24" s="3" t="s">
        <v>82</v>
      </c>
      <c r="B24" s="23">
        <f>B11</f>
        <v>100</v>
      </c>
      <c r="C24" s="22"/>
      <c r="D24" s="22">
        <f>$B$24/100</f>
        <v>1</v>
      </c>
      <c r="E24" s="23"/>
      <c r="F24" s="23"/>
    </row>
    <row r="25" spans="1:6">
      <c r="A25" s="3" t="s">
        <v>83</v>
      </c>
      <c r="B25" s="23">
        <f>B11</f>
        <v>100</v>
      </c>
      <c r="C25" s="22"/>
      <c r="D25" s="22">
        <f>$B$25/100</f>
        <v>1</v>
      </c>
      <c r="E25" s="23"/>
      <c r="F25" s="23"/>
    </row>
    <row r="26" spans="1:6">
      <c r="A26" s="3"/>
      <c r="B26" s="23"/>
      <c r="C26" s="23"/>
      <c r="D26" s="23"/>
      <c r="E26" s="23"/>
      <c r="F26" s="23"/>
    </row>
    <row r="27" spans="1:6">
      <c r="A27" s="3"/>
      <c r="B27" s="23"/>
      <c r="C27" s="23"/>
      <c r="D27" s="23"/>
      <c r="E27" s="23"/>
      <c r="F27" s="23"/>
    </row>
    <row r="28" spans="1:6">
      <c r="A28" s="3"/>
      <c r="B28" s="23"/>
      <c r="C28" s="23"/>
      <c r="D28" s="23"/>
      <c r="E28" s="23"/>
      <c r="F28" s="23"/>
    </row>
    <row r="29" spans="1:6" ht="14.25" customHeight="1" thickBot="1">
      <c r="A29" s="4"/>
      <c r="B29" s="44"/>
      <c r="C29" s="44"/>
      <c r="D29" s="44"/>
      <c r="E29" s="44"/>
      <c r="F29" s="44"/>
    </row>
    <row r="30" spans="1:6" ht="14.25" customHeight="1" thickBot="1">
      <c r="A30" s="41" t="s">
        <v>119</v>
      </c>
      <c r="B30" s="42" t="s">
        <v>120</v>
      </c>
      <c r="C30" s="42" t="s">
        <v>121</v>
      </c>
      <c r="D30" s="42" t="s">
        <v>122</v>
      </c>
      <c r="E30" s="42"/>
      <c r="F30" s="43"/>
    </row>
    <row r="31" spans="1:6">
      <c r="A31" s="5" t="s">
        <v>123</v>
      </c>
      <c r="B31" s="22">
        <v>15</v>
      </c>
      <c r="C31" s="22">
        <v>15</v>
      </c>
      <c r="D31" s="22">
        <v>20</v>
      </c>
      <c r="E31" s="22"/>
      <c r="F31" s="22"/>
    </row>
    <row r="32" spans="1:6">
      <c r="A32" s="5" t="s">
        <v>118</v>
      </c>
      <c r="B32" s="23">
        <v>40</v>
      </c>
      <c r="C32" s="23">
        <v>40</v>
      </c>
      <c r="D32" s="23">
        <v>40</v>
      </c>
      <c r="E32" s="23"/>
      <c r="F32" s="23"/>
    </row>
    <row r="33" spans="1:13">
      <c r="A33" s="3" t="s">
        <v>14</v>
      </c>
      <c r="B33" s="23">
        <v>2</v>
      </c>
      <c r="C33" s="23"/>
      <c r="D33" s="23"/>
      <c r="E33" s="23"/>
      <c r="F33" s="23"/>
      <c r="H33" s="293" t="s">
        <v>985</v>
      </c>
      <c r="I33" s="294"/>
      <c r="J33" s="294"/>
      <c r="K33" s="294"/>
      <c r="L33" s="294"/>
      <c r="M33" s="295"/>
    </row>
    <row r="34" spans="1:13">
      <c r="A34" s="3" t="s">
        <v>15</v>
      </c>
      <c r="B34" s="23"/>
      <c r="C34" s="23"/>
      <c r="D34" s="23"/>
      <c r="E34" s="23"/>
      <c r="F34" s="23"/>
      <c r="H34" s="296"/>
      <c r="I34" s="297"/>
      <c r="J34" s="297"/>
      <c r="K34" s="297"/>
      <c r="L34" s="297"/>
      <c r="M34" s="298"/>
    </row>
    <row r="35" spans="1:13">
      <c r="A35" s="3" t="s">
        <v>16</v>
      </c>
      <c r="B35" s="23">
        <v>2</v>
      </c>
      <c r="C35" s="23"/>
      <c r="D35" s="23"/>
      <c r="E35" s="23"/>
      <c r="F35" s="23"/>
    </row>
    <row r="36" spans="1:13">
      <c r="A36" s="3" t="s">
        <v>17</v>
      </c>
      <c r="B36" s="23">
        <v>3</v>
      </c>
      <c r="C36" s="23"/>
      <c r="D36" s="23"/>
      <c r="E36" s="23"/>
      <c r="F36" s="23"/>
    </row>
    <row r="37" spans="1:13">
      <c r="A37" s="3"/>
      <c r="B37" s="23"/>
      <c r="C37" s="23"/>
      <c r="D37" s="23"/>
      <c r="E37" s="23"/>
      <c r="F37" s="23"/>
    </row>
    <row r="38" spans="1:13">
      <c r="A38" s="3"/>
      <c r="B38" s="23"/>
      <c r="C38" s="23"/>
      <c r="D38" s="23"/>
      <c r="E38" s="23"/>
      <c r="F38" s="23"/>
    </row>
    <row r="39" spans="1:13" ht="14.25" thickBot="1">
      <c r="A39" s="4"/>
      <c r="B39" s="44"/>
      <c r="C39" s="44"/>
      <c r="D39" s="44"/>
      <c r="E39" s="44"/>
      <c r="F39" s="44"/>
    </row>
    <row r="40" spans="1:13" ht="14.25" thickBot="1">
      <c r="A40" s="41" t="s">
        <v>10</v>
      </c>
      <c r="B40" s="42" t="s">
        <v>11</v>
      </c>
      <c r="C40" s="42" t="s">
        <v>12</v>
      </c>
      <c r="D40" s="42"/>
      <c r="E40" s="42"/>
      <c r="F40" s="43"/>
    </row>
    <row r="41" spans="1:13">
      <c r="A41" s="1" t="s">
        <v>157</v>
      </c>
      <c r="B41" s="21">
        <v>100</v>
      </c>
      <c r="C41" s="21">
        <v>0</v>
      </c>
    </row>
    <row r="42" spans="1:13">
      <c r="A42" s="1" t="s">
        <v>158</v>
      </c>
      <c r="B42" s="21">
        <v>100</v>
      </c>
      <c r="C42" s="21">
        <v>0</v>
      </c>
    </row>
    <row r="43" spans="1:13">
      <c r="A43" s="1" t="s">
        <v>159</v>
      </c>
      <c r="B43" s="21">
        <v>100</v>
      </c>
      <c r="C43" s="21">
        <v>0</v>
      </c>
    </row>
    <row r="44" spans="1:13">
      <c r="A44" s="1" t="s">
        <v>160</v>
      </c>
      <c r="B44" s="21">
        <v>100</v>
      </c>
      <c r="C44" s="21">
        <v>0</v>
      </c>
    </row>
    <row r="45" spans="1:13">
      <c r="A45" s="1" t="s">
        <v>161</v>
      </c>
      <c r="B45" s="21">
        <v>100</v>
      </c>
      <c r="C45" s="21">
        <v>0</v>
      </c>
    </row>
    <row r="46" spans="1:13">
      <c r="A46" s="1" t="s">
        <v>162</v>
      </c>
      <c r="B46" s="21">
        <v>100</v>
      </c>
      <c r="C46" s="21">
        <v>0</v>
      </c>
    </row>
    <row r="47" spans="1:13">
      <c r="A47" s="1" t="s">
        <v>163</v>
      </c>
      <c r="B47" s="21">
        <v>100</v>
      </c>
      <c r="C47" s="21">
        <v>0</v>
      </c>
    </row>
  </sheetData>
  <mergeCells count="5">
    <mergeCell ref="H33:M34"/>
    <mergeCell ref="H3:M4"/>
    <mergeCell ref="H6:M7"/>
    <mergeCell ref="H9:M10"/>
    <mergeCell ref="H12:M13"/>
  </mergeCells>
  <phoneticPr fontId="5" type="noConversion"/>
  <printOptions horizontalCentered="1"/>
  <pageMargins left="0.35433070866141736" right="0.35433070866141736" top="0.59055118110236227" bottom="0.59055118110236227" header="0.51181102362204722" footer="0.51181102362204722"/>
  <pageSetup paperSize="9" orientation="landscape" verticalDpi="300" r:id="rId1"/>
  <headerFooter alignWithMargins="0"/>
  <drawing r:id="rId2"/>
</worksheet>
</file>

<file path=xl/worksheets/sheet13.xml><?xml version="1.0" encoding="utf-8"?>
<worksheet xmlns="http://schemas.openxmlformats.org/spreadsheetml/2006/main" xmlns:r="http://schemas.openxmlformats.org/officeDocument/2006/relationships">
  <dimension ref="A1:B34"/>
  <sheetViews>
    <sheetView workbookViewId="0"/>
  </sheetViews>
  <sheetFormatPr defaultRowHeight="18.95" customHeight="1"/>
  <cols>
    <col min="1" max="1" width="4.6640625" style="28" customWidth="1"/>
    <col min="2" max="2" width="73" customWidth="1"/>
  </cols>
  <sheetData>
    <row r="1" spans="1:2" ht="20.25">
      <c r="B1" s="27" t="s">
        <v>50</v>
      </c>
    </row>
    <row r="2" spans="1:2" ht="18.95" customHeight="1">
      <c r="A2" s="28" t="s">
        <v>48</v>
      </c>
      <c r="B2" t="s">
        <v>90</v>
      </c>
    </row>
    <row r="3" spans="1:2" ht="18.95" customHeight="1">
      <c r="B3" t="s">
        <v>91</v>
      </c>
    </row>
    <row r="4" spans="1:2" ht="18.95" customHeight="1">
      <c r="A4" s="28" t="s">
        <v>53</v>
      </c>
      <c r="B4" t="s">
        <v>92</v>
      </c>
    </row>
    <row r="5" spans="1:2" ht="18.95" customHeight="1">
      <c r="B5" t="s">
        <v>93</v>
      </c>
    </row>
    <row r="6" spans="1:2" ht="18.95" customHeight="1">
      <c r="A6" s="28" t="s">
        <v>49</v>
      </c>
      <c r="B6" t="s">
        <v>94</v>
      </c>
    </row>
    <row r="7" spans="1:2" ht="18.95" customHeight="1">
      <c r="A7" s="28" t="s">
        <v>51</v>
      </c>
      <c r="B7" t="s">
        <v>95</v>
      </c>
    </row>
    <row r="8" spans="1:2" ht="18.95" customHeight="1">
      <c r="B8" t="s">
        <v>52</v>
      </c>
    </row>
    <row r="9" spans="1:2" ht="18.95" customHeight="1">
      <c r="B9" t="s">
        <v>96</v>
      </c>
    </row>
    <row r="10" spans="1:2" ht="18.95" customHeight="1">
      <c r="B10" t="s">
        <v>97</v>
      </c>
    </row>
    <row r="11" spans="1:2" ht="18.95" customHeight="1">
      <c r="A11" s="28" t="s">
        <v>2</v>
      </c>
      <c r="B11" t="s">
        <v>98</v>
      </c>
    </row>
    <row r="12" spans="1:2" ht="18.95" customHeight="1">
      <c r="A12" s="28" t="s">
        <v>54</v>
      </c>
      <c r="B12" t="s">
        <v>99</v>
      </c>
    </row>
    <row r="13" spans="1:2" ht="18.95" customHeight="1">
      <c r="B13" t="s">
        <v>100</v>
      </c>
    </row>
    <row r="14" spans="1:2" ht="18.95" customHeight="1">
      <c r="B14" t="s">
        <v>101</v>
      </c>
    </row>
    <row r="15" spans="1:2" ht="18.95" customHeight="1">
      <c r="B15" t="s">
        <v>102</v>
      </c>
    </row>
    <row r="16" spans="1:2" ht="18.95" customHeight="1">
      <c r="B16" t="s">
        <v>56</v>
      </c>
    </row>
    <row r="17" spans="1:2" ht="18.95" customHeight="1">
      <c r="A17" s="28" t="s">
        <v>55</v>
      </c>
      <c r="B17" t="s">
        <v>103</v>
      </c>
    </row>
    <row r="18" spans="1:2" ht="18.95" customHeight="1">
      <c r="A18" s="28" t="s">
        <v>104</v>
      </c>
      <c r="B18" s="48" t="s">
        <v>105</v>
      </c>
    </row>
    <row r="19" spans="1:2" ht="18.95" customHeight="1">
      <c r="A19" s="28" t="s">
        <v>106</v>
      </c>
      <c r="B19" t="s">
        <v>107</v>
      </c>
    </row>
    <row r="20" spans="1:2" ht="18.95" customHeight="1">
      <c r="A20" s="28" t="s">
        <v>112</v>
      </c>
      <c r="B20" t="s">
        <v>113</v>
      </c>
    </row>
    <row r="21" spans="1:2" ht="18.95" customHeight="1">
      <c r="A21" s="28" t="s">
        <v>114</v>
      </c>
      <c r="B21" t="s">
        <v>108</v>
      </c>
    </row>
    <row r="33" spans="2:2" ht="18.95" customHeight="1">
      <c r="B33" t="s">
        <v>109</v>
      </c>
    </row>
    <row r="34" spans="2:2" ht="18.95" customHeight="1">
      <c r="B34" t="s">
        <v>110</v>
      </c>
    </row>
  </sheetData>
  <phoneticPr fontId="5" type="noConversion"/>
  <pageMargins left="0.75" right="0.75" top="1" bottom="1" header="0.5" footer="0.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G31"/>
  <sheetViews>
    <sheetView tabSelected="1" view="pageBreakPreview" topLeftCell="B1" zoomScaleNormal="100" zoomScaleSheetLayoutView="100" workbookViewId="0">
      <selection activeCell="E4" sqref="E4"/>
    </sheetView>
  </sheetViews>
  <sheetFormatPr defaultRowHeight="16.5"/>
  <cols>
    <col min="1" max="1" width="0" style="132" hidden="1" customWidth="1"/>
    <col min="2" max="3" width="4.109375" style="132" customWidth="1"/>
    <col min="4" max="4" width="31.6640625" style="132" customWidth="1"/>
    <col min="5" max="5" width="22.77734375" style="132" customWidth="1"/>
    <col min="6" max="6" width="53.88671875" style="132" customWidth="1"/>
    <col min="7" max="7" width="27.21875" style="132" customWidth="1"/>
    <col min="8" max="16384" width="8.88671875" style="132"/>
  </cols>
  <sheetData>
    <row r="1" spans="1:7" ht="24" customHeight="1">
      <c r="B1" s="141" t="s">
        <v>1140</v>
      </c>
      <c r="C1" s="141"/>
      <c r="D1" s="141"/>
      <c r="E1" s="141"/>
      <c r="F1" s="141"/>
      <c r="G1" s="141"/>
    </row>
    <row r="2" spans="1:7" ht="21.95" customHeight="1">
      <c r="B2" s="142" t="s">
        <v>1139</v>
      </c>
      <c r="C2" s="142"/>
      <c r="D2" s="142"/>
      <c r="E2" s="142"/>
      <c r="F2" s="143"/>
      <c r="G2" s="143"/>
    </row>
    <row r="3" spans="1:7" ht="21.95" customHeight="1">
      <c r="B3" s="144" t="s">
        <v>1010</v>
      </c>
      <c r="C3" s="144"/>
      <c r="D3" s="144"/>
      <c r="E3" s="137" t="s">
        <v>1011</v>
      </c>
      <c r="F3" s="137" t="s">
        <v>1012</v>
      </c>
      <c r="G3" s="137" t="s">
        <v>1013</v>
      </c>
    </row>
    <row r="4" spans="1:7" ht="21.95" customHeight="1">
      <c r="A4" s="135" t="s">
        <v>1015</v>
      </c>
      <c r="B4" s="145" t="s">
        <v>1017</v>
      </c>
      <c r="C4" s="145" t="s">
        <v>1018</v>
      </c>
      <c r="D4" s="136" t="s">
        <v>1019</v>
      </c>
      <c r="E4" s="138" t="s">
        <v>1011</v>
      </c>
      <c r="F4" s="133" t="s">
        <v>1020</v>
      </c>
      <c r="G4" s="133" t="s">
        <v>1020</v>
      </c>
    </row>
    <row r="5" spans="1:7" ht="21.95" customHeight="1">
      <c r="A5" s="135" t="s">
        <v>1022</v>
      </c>
      <c r="B5" s="145"/>
      <c r="C5" s="145"/>
      <c r="D5" s="136" t="s">
        <v>1023</v>
      </c>
      <c r="E5" s="134"/>
      <c r="F5" s="133" t="s">
        <v>1020</v>
      </c>
      <c r="G5" s="133" t="s">
        <v>1020</v>
      </c>
    </row>
    <row r="6" spans="1:7" ht="21.95" customHeight="1">
      <c r="A6" s="135" t="s">
        <v>1025</v>
      </c>
      <c r="B6" s="145"/>
      <c r="C6" s="145"/>
      <c r="D6" s="136" t="s">
        <v>1026</v>
      </c>
      <c r="E6" s="134"/>
      <c r="F6" s="133" t="s">
        <v>1020</v>
      </c>
      <c r="G6" s="133" t="s">
        <v>1020</v>
      </c>
    </row>
    <row r="7" spans="1:7" ht="21.95" customHeight="1">
      <c r="A7" s="135" t="s">
        <v>1028</v>
      </c>
      <c r="B7" s="145"/>
      <c r="C7" s="145"/>
      <c r="D7" s="136" t="s">
        <v>1029</v>
      </c>
      <c r="E7" s="134"/>
      <c r="F7" s="133" t="s">
        <v>1020</v>
      </c>
      <c r="G7" s="133" t="s">
        <v>1020</v>
      </c>
    </row>
    <row r="8" spans="1:7" ht="21.95" customHeight="1">
      <c r="A8" s="135" t="s">
        <v>1031</v>
      </c>
      <c r="B8" s="145"/>
      <c r="C8" s="145" t="s">
        <v>1033</v>
      </c>
      <c r="D8" s="136" t="s">
        <v>1034</v>
      </c>
      <c r="E8" s="134"/>
      <c r="F8" s="133" t="s">
        <v>1020</v>
      </c>
      <c r="G8" s="133" t="s">
        <v>1020</v>
      </c>
    </row>
    <row r="9" spans="1:7" ht="21.95" customHeight="1">
      <c r="A9" s="135" t="s">
        <v>1036</v>
      </c>
      <c r="B9" s="145"/>
      <c r="C9" s="145"/>
      <c r="D9" s="136" t="s">
        <v>1037</v>
      </c>
      <c r="E9" s="134"/>
      <c r="F9" s="133" t="s">
        <v>1138</v>
      </c>
      <c r="G9" s="133" t="s">
        <v>1020</v>
      </c>
    </row>
    <row r="10" spans="1:7" ht="21.95" customHeight="1">
      <c r="A10" s="135" t="s">
        <v>1040</v>
      </c>
      <c r="B10" s="145"/>
      <c r="C10" s="145"/>
      <c r="D10" s="136" t="s">
        <v>1029</v>
      </c>
      <c r="E10" s="134"/>
      <c r="F10" s="133" t="s">
        <v>1020</v>
      </c>
      <c r="G10" s="133" t="s">
        <v>1020</v>
      </c>
    </row>
    <row r="11" spans="1:7" ht="21.95" customHeight="1">
      <c r="A11" s="135" t="s">
        <v>1041</v>
      </c>
      <c r="B11" s="145"/>
      <c r="C11" s="145" t="s">
        <v>1043</v>
      </c>
      <c r="D11" s="136" t="s">
        <v>1044</v>
      </c>
      <c r="E11" s="134"/>
      <c r="F11" s="133" t="s">
        <v>1020</v>
      </c>
      <c r="G11" s="133" t="s">
        <v>1020</v>
      </c>
    </row>
    <row r="12" spans="1:7" ht="21.95" customHeight="1">
      <c r="A12" s="135" t="s">
        <v>1045</v>
      </c>
      <c r="B12" s="145"/>
      <c r="C12" s="145"/>
      <c r="D12" s="136" t="s">
        <v>1049</v>
      </c>
      <c r="E12" s="134"/>
      <c r="F12" s="133" t="s">
        <v>1137</v>
      </c>
      <c r="G12" s="133" t="s">
        <v>1020</v>
      </c>
    </row>
    <row r="13" spans="1:7" ht="21.95" customHeight="1">
      <c r="A13" s="135" t="s">
        <v>1053</v>
      </c>
      <c r="B13" s="145"/>
      <c r="C13" s="145"/>
      <c r="D13" s="136" t="s">
        <v>1054</v>
      </c>
      <c r="E13" s="134"/>
      <c r="F13" s="133" t="s">
        <v>1136</v>
      </c>
      <c r="G13" s="133" t="s">
        <v>1020</v>
      </c>
    </row>
    <row r="14" spans="1:7" ht="21.95" customHeight="1">
      <c r="A14" s="135" t="s">
        <v>1057</v>
      </c>
      <c r="B14" s="145"/>
      <c r="C14" s="145"/>
      <c r="D14" s="136" t="s">
        <v>1058</v>
      </c>
      <c r="E14" s="134"/>
      <c r="F14" s="133" t="s">
        <v>1135</v>
      </c>
      <c r="G14" s="133" t="s">
        <v>1020</v>
      </c>
    </row>
    <row r="15" spans="1:7" ht="21.95" customHeight="1">
      <c r="A15" s="135" t="s">
        <v>1062</v>
      </c>
      <c r="B15" s="145"/>
      <c r="C15" s="145"/>
      <c r="D15" s="136" t="s">
        <v>1063</v>
      </c>
      <c r="E15" s="134"/>
      <c r="F15" s="133" t="s">
        <v>1134</v>
      </c>
      <c r="G15" s="133" t="s">
        <v>1020</v>
      </c>
    </row>
    <row r="16" spans="1:7" ht="21.95" customHeight="1">
      <c r="A16" s="135" t="s">
        <v>1133</v>
      </c>
      <c r="B16" s="145"/>
      <c r="C16" s="145"/>
      <c r="D16" s="136" t="s">
        <v>1132</v>
      </c>
      <c r="E16" s="134"/>
      <c r="F16" s="133" t="s">
        <v>1131</v>
      </c>
      <c r="G16" s="133" t="s">
        <v>1020</v>
      </c>
    </row>
    <row r="17" spans="1:7" ht="21.95" customHeight="1">
      <c r="A17" s="135" t="s">
        <v>1070</v>
      </c>
      <c r="B17" s="145"/>
      <c r="C17" s="145"/>
      <c r="D17" s="136" t="s">
        <v>1071</v>
      </c>
      <c r="E17" s="134"/>
      <c r="F17" s="133" t="s">
        <v>1130</v>
      </c>
      <c r="G17" s="133" t="s">
        <v>1020</v>
      </c>
    </row>
    <row r="18" spans="1:7" ht="21.95" customHeight="1">
      <c r="A18" s="135" t="s">
        <v>1074</v>
      </c>
      <c r="B18" s="145"/>
      <c r="C18" s="145"/>
      <c r="D18" s="136" t="s">
        <v>1075</v>
      </c>
      <c r="E18" s="134"/>
      <c r="F18" s="133" t="s">
        <v>1129</v>
      </c>
      <c r="G18" s="133" t="s">
        <v>1020</v>
      </c>
    </row>
    <row r="19" spans="1:7" ht="21.95" customHeight="1">
      <c r="A19" s="135" t="s">
        <v>1084</v>
      </c>
      <c r="B19" s="145"/>
      <c r="C19" s="145"/>
      <c r="D19" s="136" t="s">
        <v>1085</v>
      </c>
      <c r="E19" s="134"/>
      <c r="F19" s="133" t="s">
        <v>1128</v>
      </c>
      <c r="G19" s="133" t="s">
        <v>1020</v>
      </c>
    </row>
    <row r="20" spans="1:7" ht="21.95" customHeight="1">
      <c r="A20" s="135" t="s">
        <v>1079</v>
      </c>
      <c r="B20" s="145"/>
      <c r="C20" s="145"/>
      <c r="D20" s="136" t="s">
        <v>1080</v>
      </c>
      <c r="E20" s="134"/>
      <c r="F20" s="133" t="s">
        <v>1127</v>
      </c>
      <c r="G20" s="133" t="s">
        <v>1020</v>
      </c>
    </row>
    <row r="21" spans="1:7" ht="21.95" customHeight="1">
      <c r="A21" s="135" t="s">
        <v>1086</v>
      </c>
      <c r="B21" s="145"/>
      <c r="C21" s="145"/>
      <c r="D21" s="136" t="s">
        <v>1087</v>
      </c>
      <c r="E21" s="134"/>
      <c r="F21" s="133" t="s">
        <v>1126</v>
      </c>
      <c r="G21" s="133" t="s">
        <v>1020</v>
      </c>
    </row>
    <row r="22" spans="1:7" ht="21.95" customHeight="1">
      <c r="A22" s="135" t="s">
        <v>1088</v>
      </c>
      <c r="B22" s="145"/>
      <c r="C22" s="145"/>
      <c r="D22" s="136" t="s">
        <v>1089</v>
      </c>
      <c r="E22" s="134"/>
      <c r="F22" s="133" t="s">
        <v>1125</v>
      </c>
      <c r="G22" s="133" t="s">
        <v>1020</v>
      </c>
    </row>
    <row r="23" spans="1:7" ht="21.95" customHeight="1">
      <c r="A23" s="135" t="s">
        <v>1090</v>
      </c>
      <c r="B23" s="145"/>
      <c r="C23" s="145"/>
      <c r="D23" s="136" t="s">
        <v>1029</v>
      </c>
      <c r="E23" s="134"/>
      <c r="F23" s="133" t="s">
        <v>1020</v>
      </c>
      <c r="G23" s="133" t="s">
        <v>1020</v>
      </c>
    </row>
    <row r="24" spans="1:7" ht="21.95" customHeight="1">
      <c r="A24" s="135" t="s">
        <v>1091</v>
      </c>
      <c r="B24" s="139" t="s">
        <v>1092</v>
      </c>
      <c r="C24" s="139"/>
      <c r="D24" s="140"/>
      <c r="E24" s="134"/>
      <c r="F24" s="133" t="s">
        <v>1020</v>
      </c>
      <c r="G24" s="133" t="s">
        <v>1020</v>
      </c>
    </row>
    <row r="25" spans="1:7" ht="21.95" customHeight="1">
      <c r="A25" s="135" t="s">
        <v>1093</v>
      </c>
      <c r="B25" s="139" t="s">
        <v>1094</v>
      </c>
      <c r="C25" s="139"/>
      <c r="D25" s="140"/>
      <c r="E25" s="134"/>
      <c r="F25" s="133" t="s">
        <v>1124</v>
      </c>
      <c r="G25" s="133" t="s">
        <v>1020</v>
      </c>
    </row>
    <row r="26" spans="1:7" ht="21.95" customHeight="1">
      <c r="A26" s="135" t="s">
        <v>1097</v>
      </c>
      <c r="B26" s="139" t="s">
        <v>1098</v>
      </c>
      <c r="C26" s="139"/>
      <c r="D26" s="140"/>
      <c r="E26" s="134"/>
      <c r="F26" s="133" t="s">
        <v>1123</v>
      </c>
      <c r="G26" s="133" t="s">
        <v>1020</v>
      </c>
    </row>
    <row r="27" spans="1:7" ht="21.95" customHeight="1">
      <c r="A27" s="135" t="s">
        <v>1122</v>
      </c>
      <c r="B27" s="139" t="s">
        <v>1121</v>
      </c>
      <c r="C27" s="139"/>
      <c r="D27" s="140"/>
      <c r="E27" s="134"/>
      <c r="F27" s="133" t="s">
        <v>1020</v>
      </c>
      <c r="G27" s="133" t="s">
        <v>1020</v>
      </c>
    </row>
    <row r="28" spans="1:7" ht="21.95" customHeight="1">
      <c r="A28" s="135" t="s">
        <v>1102</v>
      </c>
      <c r="B28" s="139" t="s">
        <v>1103</v>
      </c>
      <c r="C28" s="139"/>
      <c r="D28" s="140"/>
      <c r="E28" s="134"/>
      <c r="F28" s="133" t="s">
        <v>1020</v>
      </c>
      <c r="G28" s="133" t="s">
        <v>1020</v>
      </c>
    </row>
    <row r="29" spans="1:7" ht="21.95" customHeight="1">
      <c r="A29" s="135" t="s">
        <v>1104</v>
      </c>
      <c r="B29" s="139" t="s">
        <v>1105</v>
      </c>
      <c r="C29" s="139"/>
      <c r="D29" s="140"/>
      <c r="E29" s="134"/>
      <c r="F29" s="133" t="s">
        <v>1120</v>
      </c>
      <c r="G29" s="133" t="s">
        <v>1020</v>
      </c>
    </row>
    <row r="30" spans="1:7" ht="21.95" customHeight="1">
      <c r="A30" s="135" t="s">
        <v>1107</v>
      </c>
      <c r="B30" s="139" t="s">
        <v>1108</v>
      </c>
      <c r="C30" s="139"/>
      <c r="D30" s="140"/>
      <c r="E30" s="134"/>
      <c r="F30" s="133" t="s">
        <v>1020</v>
      </c>
      <c r="G30" s="133" t="s">
        <v>1020</v>
      </c>
    </row>
    <row r="31" spans="1:7" ht="21.95" customHeight="1">
      <c r="A31" s="135" t="s">
        <v>1116</v>
      </c>
      <c r="B31" s="139" t="s">
        <v>1117</v>
      </c>
      <c r="C31" s="139"/>
      <c r="D31" s="140"/>
      <c r="E31" s="134"/>
      <c r="F31" s="133" t="s">
        <v>1020</v>
      </c>
      <c r="G31" s="133" t="s">
        <v>1020</v>
      </c>
    </row>
  </sheetData>
  <mergeCells count="16">
    <mergeCell ref="B1:G1"/>
    <mergeCell ref="B2:E2"/>
    <mergeCell ref="F2:G2"/>
    <mergeCell ref="B3:D3"/>
    <mergeCell ref="B4:B23"/>
    <mergeCell ref="C4:C7"/>
    <mergeCell ref="C8:C10"/>
    <mergeCell ref="C11:C23"/>
    <mergeCell ref="B30:D30"/>
    <mergeCell ref="B31:D31"/>
    <mergeCell ref="B24:D24"/>
    <mergeCell ref="B25:D25"/>
    <mergeCell ref="B26:D26"/>
    <mergeCell ref="B27:D27"/>
    <mergeCell ref="B28:D28"/>
    <mergeCell ref="B29:D29"/>
  </mergeCells>
  <phoneticPr fontId="5" type="noConversion"/>
  <pageMargins left="0.78740157480314954" right="0" top="0.39370078740157477" bottom="0.39370078740157477" header="0" footer="0"/>
  <pageSetup paperSize="9" scale="82" fitToHeight="0" orientation="landscape" r:id="rId1"/>
</worksheet>
</file>

<file path=xl/worksheets/sheet3.xml><?xml version="1.0" encoding="utf-8"?>
<worksheet xmlns="http://schemas.openxmlformats.org/spreadsheetml/2006/main" xmlns:r="http://schemas.openxmlformats.org/officeDocument/2006/relationships">
  <dimension ref="A1:V175"/>
  <sheetViews>
    <sheetView showGridLines="0" view="pageBreakPreview" topLeftCell="B2" zoomScale="85" zoomScaleSheetLayoutView="85" workbookViewId="0">
      <selection activeCell="C32" sqref="C32:E32"/>
    </sheetView>
  </sheetViews>
  <sheetFormatPr defaultRowHeight="13.5"/>
  <cols>
    <col min="1" max="1" width="3.21875" hidden="1" customWidth="1"/>
    <col min="2" max="2" width="1.88671875" customWidth="1"/>
    <col min="3" max="4" width="4.5546875" customWidth="1"/>
    <col min="5" max="5" width="31.6640625" customWidth="1"/>
    <col min="6" max="6" width="25.109375" customWidth="1"/>
    <col min="7" max="7" width="15.44140625" customWidth="1"/>
    <col min="8" max="10" width="2.33203125" customWidth="1"/>
    <col min="11" max="11" width="6.44140625" customWidth="1"/>
    <col min="12" max="12" width="45.5546875" customWidth="1"/>
    <col min="13" max="13" width="4.33203125" customWidth="1"/>
    <col min="15" max="15" width="8.5546875" customWidth="1"/>
    <col min="16" max="16" width="11.21875" customWidth="1"/>
    <col min="17" max="18" width="8.5546875" customWidth="1"/>
    <col min="19" max="19" width="13.88671875" customWidth="1"/>
    <col min="20" max="20" width="8.5546875" customWidth="1"/>
    <col min="21" max="21" width="11.21875" customWidth="1"/>
    <col min="22" max="25" width="8.5546875" customWidth="1"/>
  </cols>
  <sheetData>
    <row r="1" spans="1:22" ht="12" hidden="1" customHeight="1">
      <c r="A1" s="68"/>
      <c r="B1" s="68"/>
      <c r="C1" s="68" t="s">
        <v>1001</v>
      </c>
      <c r="D1" s="68"/>
      <c r="E1" s="68"/>
      <c r="F1" s="69" t="s">
        <v>1002</v>
      </c>
      <c r="G1" s="68"/>
      <c r="H1" s="68"/>
      <c r="I1" s="68"/>
      <c r="J1" s="68"/>
      <c r="K1" s="69"/>
      <c r="L1" s="68"/>
      <c r="M1" s="68"/>
      <c r="N1" s="68"/>
      <c r="O1" s="68"/>
      <c r="P1" s="68"/>
      <c r="Q1" s="68"/>
      <c r="R1" s="68"/>
      <c r="S1" s="68"/>
      <c r="T1" s="68"/>
      <c r="U1" s="68"/>
      <c r="V1" s="68"/>
    </row>
    <row r="2" spans="1:22" ht="15" customHeight="1">
      <c r="A2" s="68"/>
      <c r="B2" s="68"/>
      <c r="C2" s="68" t="s">
        <v>1003</v>
      </c>
      <c r="D2" s="68"/>
      <c r="E2" s="70">
        <v>2</v>
      </c>
      <c r="F2" s="70">
        <v>6</v>
      </c>
      <c r="G2" s="68"/>
      <c r="H2" s="68"/>
      <c r="I2" s="68"/>
      <c r="J2" s="68"/>
      <c r="K2" s="69"/>
      <c r="L2" s="68"/>
      <c r="M2" s="68"/>
      <c r="N2" s="68"/>
      <c r="O2" s="68"/>
      <c r="P2" s="68"/>
      <c r="Q2" s="68"/>
      <c r="R2" s="68"/>
      <c r="S2" s="68"/>
      <c r="T2" s="68"/>
      <c r="U2" s="68"/>
      <c r="V2" s="68"/>
    </row>
    <row r="3" spans="1:22" ht="28.5" customHeight="1">
      <c r="A3" s="68"/>
      <c r="B3" s="68" t="s">
        <v>1004</v>
      </c>
      <c r="C3" s="146" t="s">
        <v>1005</v>
      </c>
      <c r="D3" s="146"/>
      <c r="E3" s="146"/>
      <c r="F3" s="146"/>
      <c r="G3" s="146"/>
      <c r="H3" s="146"/>
      <c r="I3" s="146"/>
      <c r="J3" s="146"/>
      <c r="K3" s="146"/>
      <c r="L3" s="146"/>
      <c r="M3" s="71"/>
      <c r="N3" s="68"/>
      <c r="O3" s="68"/>
      <c r="P3" s="68"/>
      <c r="Q3" s="68"/>
      <c r="R3" s="68"/>
      <c r="S3" s="68"/>
      <c r="T3" s="68"/>
      <c r="U3" s="68"/>
      <c r="V3" s="68"/>
    </row>
    <row r="4" spans="1:22" ht="28.5" customHeight="1" thickBot="1">
      <c r="A4" s="68"/>
      <c r="B4" s="70" t="s">
        <v>1006</v>
      </c>
      <c r="C4" s="147" t="s">
        <v>1007</v>
      </c>
      <c r="D4" s="147"/>
      <c r="E4" s="148" t="s">
        <v>1119</v>
      </c>
      <c r="F4" s="149"/>
      <c r="G4" s="72" t="s">
        <v>1008</v>
      </c>
      <c r="H4" s="150">
        <f>F37</f>
        <v>0</v>
      </c>
      <c r="I4" s="150"/>
      <c r="J4" s="150"/>
      <c r="K4" s="150"/>
      <c r="L4" s="73" t="str">
        <f>NUMBERSTRING(H4,1)</f>
        <v>영</v>
      </c>
      <c r="M4" s="74" t="s">
        <v>1009</v>
      </c>
      <c r="N4" s="68"/>
      <c r="O4" s="68"/>
      <c r="P4" s="68"/>
      <c r="Q4" s="68"/>
      <c r="R4" s="75"/>
      <c r="S4" s="68"/>
      <c r="T4" s="68"/>
      <c r="U4" s="68"/>
      <c r="V4" s="68"/>
    </row>
    <row r="5" spans="1:22" ht="20.45" customHeight="1" thickBot="1">
      <c r="A5" s="68"/>
      <c r="B5" s="76"/>
      <c r="C5" s="151" t="s">
        <v>1010</v>
      </c>
      <c r="D5" s="152"/>
      <c r="E5" s="152"/>
      <c r="F5" s="77" t="s">
        <v>1011</v>
      </c>
      <c r="G5" s="153" t="s">
        <v>1012</v>
      </c>
      <c r="H5" s="154"/>
      <c r="I5" s="154"/>
      <c r="J5" s="154"/>
      <c r="K5" s="154"/>
      <c r="L5" s="155" t="s">
        <v>1013</v>
      </c>
      <c r="M5" s="156"/>
      <c r="N5" s="68"/>
      <c r="O5" s="68"/>
      <c r="P5" s="68"/>
      <c r="Q5" s="68" t="s">
        <v>1014</v>
      </c>
      <c r="R5" s="68"/>
      <c r="S5" s="78"/>
      <c r="T5" s="68"/>
      <c r="U5" s="68"/>
      <c r="V5" s="68"/>
    </row>
    <row r="6" spans="1:22" ht="20.45" customHeight="1">
      <c r="A6" s="79" t="s">
        <v>1015</v>
      </c>
      <c r="B6" s="80" t="s">
        <v>1016</v>
      </c>
      <c r="C6" s="226" t="s">
        <v>1017</v>
      </c>
      <c r="D6" s="162" t="s">
        <v>1018</v>
      </c>
      <c r="E6" s="81" t="s">
        <v>1019</v>
      </c>
      <c r="F6" s="82">
        <f>'기초자료 (1)'!B3</f>
        <v>0</v>
      </c>
      <c r="G6" s="173" t="s">
        <v>1020</v>
      </c>
      <c r="H6" s="174"/>
      <c r="I6" s="174"/>
      <c r="J6" s="174"/>
      <c r="K6" s="83"/>
      <c r="L6" s="175" t="s">
        <v>1020</v>
      </c>
      <c r="M6" s="176"/>
      <c r="N6" s="68"/>
      <c r="O6" s="68" t="s">
        <v>1021</v>
      </c>
      <c r="P6" s="157">
        <f>F6+F10+F13</f>
        <v>0</v>
      </c>
      <c r="Q6" s="157"/>
      <c r="R6" s="68"/>
      <c r="S6" s="84"/>
      <c r="T6" s="68"/>
      <c r="U6" s="68"/>
      <c r="V6" s="68"/>
    </row>
    <row r="7" spans="1:22" ht="20.45" customHeight="1">
      <c r="A7" s="79" t="s">
        <v>1022</v>
      </c>
      <c r="B7" s="80"/>
      <c r="C7" s="227"/>
      <c r="D7" s="163"/>
      <c r="E7" s="85" t="s">
        <v>1023</v>
      </c>
      <c r="F7" s="86"/>
      <c r="G7" s="177" t="s">
        <v>1020</v>
      </c>
      <c r="H7" s="178"/>
      <c r="I7" s="178"/>
      <c r="J7" s="178"/>
      <c r="K7" s="87"/>
      <c r="L7" s="171" t="s">
        <v>1020</v>
      </c>
      <c r="M7" s="179"/>
      <c r="N7" s="68"/>
      <c r="O7" s="68" t="s">
        <v>1024</v>
      </c>
      <c r="P7" s="157">
        <f>F14</f>
        <v>0</v>
      </c>
      <c r="Q7" s="157"/>
      <c r="R7" s="68"/>
      <c r="S7" s="68"/>
      <c r="T7" s="68"/>
      <c r="U7" s="68"/>
      <c r="V7" s="68"/>
    </row>
    <row r="8" spans="1:22" ht="20.45" customHeight="1">
      <c r="A8" s="79" t="s">
        <v>1025</v>
      </c>
      <c r="B8" s="88"/>
      <c r="C8" s="227"/>
      <c r="D8" s="163"/>
      <c r="E8" s="85" t="s">
        <v>1026</v>
      </c>
      <c r="F8" s="86"/>
      <c r="G8" s="180" t="s">
        <v>1020</v>
      </c>
      <c r="H8" s="181"/>
      <c r="I8" s="181"/>
      <c r="J8" s="181"/>
      <c r="K8" s="87"/>
      <c r="L8" s="171" t="s">
        <v>1020</v>
      </c>
      <c r="M8" s="179"/>
      <c r="N8" s="68"/>
      <c r="O8" s="68" t="s">
        <v>1027</v>
      </c>
      <c r="P8" s="157">
        <f>F30</f>
        <v>0</v>
      </c>
      <c r="Q8" s="157"/>
      <c r="R8" s="68"/>
      <c r="S8" s="68"/>
      <c r="T8" s="68"/>
      <c r="U8" s="68"/>
      <c r="V8" s="68"/>
    </row>
    <row r="9" spans="1:22" ht="20.45" customHeight="1" thickBot="1">
      <c r="A9" s="79" t="s">
        <v>1028</v>
      </c>
      <c r="B9" s="88"/>
      <c r="C9" s="227"/>
      <c r="D9" s="164"/>
      <c r="E9" s="89" t="s">
        <v>1029</v>
      </c>
      <c r="F9" s="90">
        <f>SUM(F6:F8)</f>
        <v>0</v>
      </c>
      <c r="G9" s="158" t="s">
        <v>1020</v>
      </c>
      <c r="H9" s="159"/>
      <c r="I9" s="159"/>
      <c r="J9" s="159"/>
      <c r="K9" s="91"/>
      <c r="L9" s="160" t="s">
        <v>1020</v>
      </c>
      <c r="M9" s="161"/>
      <c r="N9" s="68"/>
      <c r="O9" s="68" t="s">
        <v>1030</v>
      </c>
      <c r="P9" s="157">
        <f>F34+F35</f>
        <v>0</v>
      </c>
      <c r="Q9" s="157"/>
      <c r="R9" s="68"/>
      <c r="S9" s="68"/>
      <c r="T9" s="68"/>
      <c r="U9" s="68"/>
      <c r="V9" s="68"/>
    </row>
    <row r="10" spans="1:22" ht="20.45" customHeight="1">
      <c r="A10" s="79" t="s">
        <v>1031</v>
      </c>
      <c r="B10" s="80" t="s">
        <v>1032</v>
      </c>
      <c r="C10" s="227"/>
      <c r="D10" s="162" t="s">
        <v>1033</v>
      </c>
      <c r="E10" s="81" t="s">
        <v>1034</v>
      </c>
      <c r="F10" s="82">
        <f>'기초자료 (1)'!B4</f>
        <v>0</v>
      </c>
      <c r="G10" s="165" t="s">
        <v>1020</v>
      </c>
      <c r="H10" s="166"/>
      <c r="I10" s="166"/>
      <c r="J10" s="166"/>
      <c r="K10" s="92"/>
      <c r="L10" s="167" t="s">
        <v>1020</v>
      </c>
      <c r="M10" s="168"/>
      <c r="N10" s="68"/>
      <c r="O10" s="68" t="s">
        <v>1035</v>
      </c>
      <c r="P10" s="157">
        <f>F36</f>
        <v>0</v>
      </c>
      <c r="Q10" s="157"/>
      <c r="R10" s="68"/>
      <c r="S10" s="68"/>
      <c r="T10" s="68"/>
      <c r="U10" s="68"/>
      <c r="V10" s="68"/>
    </row>
    <row r="11" spans="1:22" ht="20.45" customHeight="1">
      <c r="A11" s="79" t="s">
        <v>1036</v>
      </c>
      <c r="B11" s="80"/>
      <c r="C11" s="227"/>
      <c r="D11" s="163"/>
      <c r="E11" s="85" t="s">
        <v>1037</v>
      </c>
      <c r="F11" s="86">
        <f>F10*K11</f>
        <v>0</v>
      </c>
      <c r="G11" s="169" t="s">
        <v>1038</v>
      </c>
      <c r="H11" s="170"/>
      <c r="I11" s="170"/>
      <c r="J11" s="170"/>
      <c r="K11" s="93">
        <v>0.125</v>
      </c>
      <c r="L11" s="171" t="s">
        <v>1039</v>
      </c>
      <c r="M11" s="172"/>
      <c r="N11" s="68"/>
      <c r="O11" s="68"/>
      <c r="P11" s="68"/>
      <c r="Q11" s="68"/>
      <c r="R11" s="68"/>
      <c r="S11" s="68"/>
      <c r="T11" s="68"/>
      <c r="U11" s="68"/>
      <c r="V11" s="68"/>
    </row>
    <row r="12" spans="1:22" ht="20.45" customHeight="1" thickBot="1">
      <c r="A12" s="79" t="s">
        <v>1040</v>
      </c>
      <c r="B12" s="88"/>
      <c r="C12" s="227"/>
      <c r="D12" s="164"/>
      <c r="E12" s="89" t="s">
        <v>1029</v>
      </c>
      <c r="F12" s="90">
        <f>SUM(F10:F11)</f>
        <v>0</v>
      </c>
      <c r="G12" s="158" t="s">
        <v>1020</v>
      </c>
      <c r="H12" s="159"/>
      <c r="I12" s="159"/>
      <c r="J12" s="159"/>
      <c r="K12" s="94"/>
      <c r="L12" s="160" t="s">
        <v>1020</v>
      </c>
      <c r="M12" s="161"/>
      <c r="N12" s="68"/>
      <c r="O12" s="95"/>
      <c r="P12" s="95"/>
      <c r="Q12" s="95"/>
      <c r="R12" s="68"/>
      <c r="S12" s="68"/>
      <c r="T12" s="96"/>
      <c r="U12" s="96"/>
      <c r="V12" s="68"/>
    </row>
    <row r="13" spans="1:22" ht="20.45" customHeight="1" thickBot="1">
      <c r="A13" s="79" t="s">
        <v>1041</v>
      </c>
      <c r="B13" s="80" t="s">
        <v>1042</v>
      </c>
      <c r="C13" s="227"/>
      <c r="D13" s="223" t="s">
        <v>1043</v>
      </c>
      <c r="E13" s="97" t="s">
        <v>1044</v>
      </c>
      <c r="F13" s="98">
        <f>'기초자료 (1)'!B5</f>
        <v>0</v>
      </c>
      <c r="G13" s="165" t="s">
        <v>1020</v>
      </c>
      <c r="H13" s="166"/>
      <c r="I13" s="166"/>
      <c r="J13" s="166"/>
      <c r="K13" s="99"/>
      <c r="L13" s="167" t="s">
        <v>1020</v>
      </c>
      <c r="M13" s="168"/>
      <c r="N13" s="68"/>
      <c r="O13" s="68"/>
      <c r="P13" s="68"/>
      <c r="Q13" s="68"/>
      <c r="R13" s="68"/>
      <c r="S13" s="68"/>
      <c r="T13" s="182"/>
      <c r="U13" s="182"/>
      <c r="V13" s="68"/>
    </row>
    <row r="14" spans="1:22" ht="20.45" customHeight="1" thickBot="1">
      <c r="A14" s="79" t="s">
        <v>1045</v>
      </c>
      <c r="B14" s="100"/>
      <c r="C14" s="227"/>
      <c r="D14" s="224"/>
      <c r="E14" s="101" t="s">
        <v>1046</v>
      </c>
      <c r="F14" s="102"/>
      <c r="G14" s="169"/>
      <c r="H14" s="170"/>
      <c r="I14" s="170"/>
      <c r="J14" s="170"/>
      <c r="K14" s="103"/>
      <c r="L14" s="186"/>
      <c r="M14" s="179"/>
      <c r="N14" s="68"/>
      <c r="O14" s="187" t="s">
        <v>1047</v>
      </c>
      <c r="P14" s="188"/>
      <c r="Q14" s="188"/>
      <c r="R14" s="188"/>
      <c r="S14" s="189"/>
      <c r="T14" s="182"/>
      <c r="U14" s="183"/>
      <c r="V14" s="68"/>
    </row>
    <row r="15" spans="1:22" ht="20.45" customHeight="1" thickTop="1" thickBot="1">
      <c r="A15" s="79" t="s">
        <v>1045</v>
      </c>
      <c r="B15" s="100" t="s">
        <v>1048</v>
      </c>
      <c r="C15" s="227"/>
      <c r="D15" s="224"/>
      <c r="E15" s="85" t="s">
        <v>1049</v>
      </c>
      <c r="F15" s="86">
        <f>F12*K15</f>
        <v>0</v>
      </c>
      <c r="G15" s="169" t="s">
        <v>1050</v>
      </c>
      <c r="H15" s="170"/>
      <c r="I15" s="170"/>
      <c r="J15" s="170"/>
      <c r="K15" s="103">
        <v>3.6999999999999998E-2</v>
      </c>
      <c r="L15" s="186" t="s">
        <v>1051</v>
      </c>
      <c r="M15" s="179"/>
      <c r="N15" s="68"/>
      <c r="O15" s="192" t="s">
        <v>1052</v>
      </c>
      <c r="P15" s="193"/>
      <c r="Q15" s="193"/>
      <c r="R15" s="194">
        <f>F6+F10+F35</f>
        <v>0</v>
      </c>
      <c r="S15" s="195"/>
      <c r="T15" s="182"/>
      <c r="U15" s="183"/>
      <c r="V15" s="96"/>
    </row>
    <row r="16" spans="1:22" ht="20.45" customHeight="1" thickBot="1">
      <c r="A16" s="79" t="s">
        <v>1053</v>
      </c>
      <c r="B16" s="79"/>
      <c r="C16" s="227"/>
      <c r="D16" s="224"/>
      <c r="E16" s="85" t="s">
        <v>1054</v>
      </c>
      <c r="F16" s="86">
        <f>F12*K16</f>
        <v>0</v>
      </c>
      <c r="G16" s="169" t="s">
        <v>1055</v>
      </c>
      <c r="H16" s="170"/>
      <c r="I16" s="170"/>
      <c r="J16" s="170"/>
      <c r="K16" s="103">
        <v>1.01E-2</v>
      </c>
      <c r="L16" s="184" t="s">
        <v>1056</v>
      </c>
      <c r="M16" s="185"/>
      <c r="N16" s="68"/>
      <c r="O16" s="68"/>
      <c r="P16" s="68"/>
      <c r="Q16" s="68"/>
      <c r="R16" s="68"/>
      <c r="S16" s="68"/>
      <c r="T16" s="68"/>
      <c r="U16" s="68"/>
      <c r="V16" s="68"/>
    </row>
    <row r="17" spans="1:21" ht="20.45" customHeight="1" thickBot="1">
      <c r="A17" s="79" t="s">
        <v>1057</v>
      </c>
      <c r="B17" s="79"/>
      <c r="C17" s="227"/>
      <c r="D17" s="224"/>
      <c r="E17" s="85" t="s">
        <v>1058</v>
      </c>
      <c r="F17" s="86">
        <f>F10*K17</f>
        <v>0</v>
      </c>
      <c r="G17" s="169" t="s">
        <v>1059</v>
      </c>
      <c r="H17" s="170"/>
      <c r="I17" s="170"/>
      <c r="J17" s="170"/>
      <c r="K17" s="104">
        <v>3.5450000000000002E-2</v>
      </c>
      <c r="L17" s="184" t="s">
        <v>1060</v>
      </c>
      <c r="M17" s="179"/>
      <c r="N17" s="68"/>
      <c r="O17" s="187" t="s">
        <v>1061</v>
      </c>
      <c r="P17" s="188"/>
      <c r="Q17" s="188"/>
      <c r="R17" s="188"/>
      <c r="S17" s="189"/>
      <c r="T17" s="68"/>
      <c r="U17" s="68"/>
    </row>
    <row r="18" spans="1:21" ht="20.45" customHeight="1" thickTop="1">
      <c r="A18" s="79" t="s">
        <v>1062</v>
      </c>
      <c r="B18" s="79"/>
      <c r="C18" s="227"/>
      <c r="D18" s="224"/>
      <c r="E18" s="85" t="s">
        <v>1063</v>
      </c>
      <c r="F18" s="86">
        <f>F10*K18</f>
        <v>0</v>
      </c>
      <c r="G18" s="169" t="s">
        <v>1038</v>
      </c>
      <c r="H18" s="170"/>
      <c r="I18" s="170"/>
      <c r="J18" s="170"/>
      <c r="K18" s="93">
        <v>4.4999999999999998E-2</v>
      </c>
      <c r="L18" s="184" t="s">
        <v>1060</v>
      </c>
      <c r="M18" s="179"/>
      <c r="N18" s="68"/>
      <c r="O18" s="105" t="s">
        <v>1064</v>
      </c>
      <c r="P18" s="106">
        <f>(F6+F10+(F35/1.1))*2.93%</f>
        <v>0</v>
      </c>
      <c r="Q18" s="190" t="s">
        <v>1065</v>
      </c>
      <c r="R18" s="190"/>
      <c r="S18" s="191"/>
      <c r="T18" s="107" t="str">
        <f>IF(R15&gt;=500000000, "5억기준으로 요율변경","")</f>
        <v/>
      </c>
      <c r="U18" s="68"/>
    </row>
    <row r="19" spans="1:21" ht="20.45" customHeight="1" thickBot="1">
      <c r="A19" s="79" t="s">
        <v>1062</v>
      </c>
      <c r="B19" s="79"/>
      <c r="C19" s="227"/>
      <c r="D19" s="224"/>
      <c r="E19" s="101" t="s">
        <v>1066</v>
      </c>
      <c r="F19" s="86">
        <f>F17*K19</f>
        <v>0</v>
      </c>
      <c r="G19" s="202" t="s">
        <v>1067</v>
      </c>
      <c r="H19" s="203"/>
      <c r="I19" s="203"/>
      <c r="J19" s="203"/>
      <c r="K19" s="103">
        <v>0.12809999999999999</v>
      </c>
      <c r="L19" s="184" t="s">
        <v>1060</v>
      </c>
      <c r="M19" s="179"/>
      <c r="N19" s="68"/>
      <c r="O19" s="108" t="s">
        <v>1068</v>
      </c>
      <c r="P19" s="109">
        <f>(F6+F10)*2.93%*1.2</f>
        <v>0</v>
      </c>
      <c r="Q19" s="204" t="s">
        <v>1069</v>
      </c>
      <c r="R19" s="204"/>
      <c r="S19" s="205"/>
      <c r="T19" s="110" t="str">
        <f>IF(R15&gt;=500000000, "5억기준으로 요율변경","")</f>
        <v/>
      </c>
      <c r="U19" s="96"/>
    </row>
    <row r="20" spans="1:21" ht="20.45" customHeight="1" thickBot="1">
      <c r="A20" s="79" t="s">
        <v>1070</v>
      </c>
      <c r="B20" s="79"/>
      <c r="C20" s="227"/>
      <c r="D20" s="224"/>
      <c r="E20" s="85" t="s">
        <v>1071</v>
      </c>
      <c r="F20" s="86">
        <f>(F10)*K20</f>
        <v>0</v>
      </c>
      <c r="G20" s="169" t="s">
        <v>1038</v>
      </c>
      <c r="H20" s="170"/>
      <c r="I20" s="170"/>
      <c r="J20" s="170"/>
      <c r="K20" s="93">
        <v>2.3E-2</v>
      </c>
      <c r="L20" s="184" t="s">
        <v>1072</v>
      </c>
      <c r="M20" s="179"/>
      <c r="N20" s="68"/>
      <c r="O20" s="187" t="s">
        <v>1073</v>
      </c>
      <c r="P20" s="188"/>
      <c r="Q20" s="188"/>
      <c r="R20" s="188"/>
      <c r="S20" s="189"/>
      <c r="T20" s="111"/>
      <c r="U20" s="96"/>
    </row>
    <row r="21" spans="1:21" ht="20.45" customHeight="1" thickTop="1">
      <c r="A21" s="79" t="s">
        <v>1074</v>
      </c>
      <c r="B21" s="79"/>
      <c r="C21" s="227"/>
      <c r="D21" s="224"/>
      <c r="E21" s="85" t="s">
        <v>1075</v>
      </c>
      <c r="F21" s="86">
        <f>(F9+F10)*K21</f>
        <v>0</v>
      </c>
      <c r="G21" s="169" t="s">
        <v>1076</v>
      </c>
      <c r="H21" s="170"/>
      <c r="I21" s="170"/>
      <c r="J21" s="170"/>
      <c r="K21" s="103">
        <v>2.93E-2</v>
      </c>
      <c r="L21" s="184" t="s">
        <v>1077</v>
      </c>
      <c r="M21" s="179"/>
      <c r="N21" s="112"/>
      <c r="O21" s="105" t="s">
        <v>1064</v>
      </c>
      <c r="P21" s="106">
        <f>((F6+F10+(F35/1.1))*1.86%)+5349000</f>
        <v>5349000</v>
      </c>
      <c r="Q21" s="196" t="s">
        <v>1078</v>
      </c>
      <c r="R21" s="197"/>
      <c r="S21" s="198"/>
      <c r="T21" s="113"/>
      <c r="U21" s="96"/>
    </row>
    <row r="22" spans="1:21" ht="20.45" customHeight="1" thickBot="1">
      <c r="A22" s="79" t="s">
        <v>1079</v>
      </c>
      <c r="B22" s="79"/>
      <c r="C22" s="227"/>
      <c r="D22" s="224"/>
      <c r="E22" s="85" t="s">
        <v>1080</v>
      </c>
      <c r="F22" s="86">
        <f>(F9+F12)*K22</f>
        <v>0</v>
      </c>
      <c r="G22" s="169" t="s">
        <v>1081</v>
      </c>
      <c r="H22" s="170"/>
      <c r="I22" s="170"/>
      <c r="J22" s="170"/>
      <c r="K22" s="93">
        <v>7.8E-2</v>
      </c>
      <c r="L22" s="184" t="s">
        <v>1082</v>
      </c>
      <c r="M22" s="179"/>
      <c r="N22" s="68"/>
      <c r="O22" s="108" t="s">
        <v>1068</v>
      </c>
      <c r="P22" s="109">
        <f>((F6+F10)*1.86%+5349000)*1.2</f>
        <v>6418800</v>
      </c>
      <c r="Q22" s="199" t="s">
        <v>1083</v>
      </c>
      <c r="R22" s="200"/>
      <c r="S22" s="201"/>
      <c r="T22" s="113"/>
      <c r="U22" s="96"/>
    </row>
    <row r="23" spans="1:21" ht="20.45" customHeight="1">
      <c r="A23" s="79" t="s">
        <v>1084</v>
      </c>
      <c r="B23" s="79"/>
      <c r="C23" s="227"/>
      <c r="D23" s="224"/>
      <c r="E23" s="85" t="s">
        <v>1085</v>
      </c>
      <c r="F23" s="86"/>
      <c r="G23" s="229"/>
      <c r="H23" s="230"/>
      <c r="I23" s="230"/>
      <c r="J23" s="230"/>
      <c r="K23" s="114"/>
      <c r="L23" s="171" t="s">
        <v>1020</v>
      </c>
      <c r="M23" s="179"/>
      <c r="N23" s="68"/>
      <c r="O23" s="68"/>
      <c r="P23" s="68"/>
      <c r="Q23" s="68"/>
      <c r="R23" s="68"/>
      <c r="S23" s="68"/>
      <c r="T23" s="96"/>
      <c r="U23" s="96"/>
    </row>
    <row r="24" spans="1:21" ht="20.45" customHeight="1">
      <c r="A24" s="79" t="s">
        <v>1086</v>
      </c>
      <c r="B24" s="79"/>
      <c r="C24" s="227"/>
      <c r="D24" s="224"/>
      <c r="E24" s="85" t="s">
        <v>1087</v>
      </c>
      <c r="F24" s="86"/>
      <c r="G24" s="229"/>
      <c r="H24" s="230"/>
      <c r="I24" s="230"/>
      <c r="J24" s="230"/>
      <c r="K24" s="114"/>
      <c r="L24" s="171" t="s">
        <v>1020</v>
      </c>
      <c r="M24" s="179"/>
      <c r="N24" s="68"/>
      <c r="O24" s="68"/>
      <c r="P24" s="68"/>
      <c r="Q24" s="68"/>
      <c r="R24" s="68"/>
      <c r="S24" s="68"/>
      <c r="T24" s="96"/>
      <c r="U24" s="115"/>
    </row>
    <row r="25" spans="1:21" ht="20.45" customHeight="1">
      <c r="A25" s="79" t="s">
        <v>1088</v>
      </c>
      <c r="B25" s="79"/>
      <c r="C25" s="227"/>
      <c r="D25" s="224"/>
      <c r="E25" s="85" t="s">
        <v>1089</v>
      </c>
      <c r="F25" s="86"/>
      <c r="G25" s="229"/>
      <c r="H25" s="230"/>
      <c r="I25" s="230"/>
      <c r="J25" s="230"/>
      <c r="K25" s="114"/>
      <c r="L25" s="171" t="s">
        <v>1020</v>
      </c>
      <c r="M25" s="179"/>
      <c r="N25" s="68"/>
      <c r="O25" s="68"/>
      <c r="P25" s="68"/>
      <c r="Q25" s="68"/>
      <c r="R25" s="68"/>
      <c r="S25" s="68"/>
      <c r="T25" s="96"/>
      <c r="U25" s="96"/>
    </row>
    <row r="26" spans="1:21" ht="20.45" customHeight="1" thickBot="1">
      <c r="A26" s="79" t="s">
        <v>1090</v>
      </c>
      <c r="B26" s="79"/>
      <c r="C26" s="228"/>
      <c r="D26" s="225"/>
      <c r="E26" s="116" t="s">
        <v>1029</v>
      </c>
      <c r="F26" s="117">
        <f>SUM(F13:F25)</f>
        <v>0</v>
      </c>
      <c r="G26" s="158" t="s">
        <v>1020</v>
      </c>
      <c r="H26" s="159"/>
      <c r="I26" s="159"/>
      <c r="J26" s="159"/>
      <c r="K26" s="118"/>
      <c r="L26" s="160" t="s">
        <v>1020</v>
      </c>
      <c r="M26" s="161"/>
      <c r="N26" s="96"/>
      <c r="O26" s="68"/>
      <c r="P26" s="68"/>
      <c r="Q26" s="68"/>
      <c r="R26" s="68"/>
      <c r="S26" s="68"/>
      <c r="T26" s="68"/>
      <c r="U26" s="68"/>
    </row>
    <row r="27" spans="1:21" ht="20.45" customHeight="1" thickBot="1">
      <c r="A27" s="79" t="s">
        <v>1091</v>
      </c>
      <c r="B27" s="79"/>
      <c r="C27" s="213" t="s">
        <v>1092</v>
      </c>
      <c r="D27" s="214"/>
      <c r="E27" s="214"/>
      <c r="F27" s="119">
        <f>TRUNC(F9+F12+F26, 0)</f>
        <v>0</v>
      </c>
      <c r="G27" s="215" t="s">
        <v>1020</v>
      </c>
      <c r="H27" s="216"/>
      <c r="I27" s="216"/>
      <c r="J27" s="216"/>
      <c r="K27" s="120"/>
      <c r="L27" s="217" t="s">
        <v>1020</v>
      </c>
      <c r="M27" s="218"/>
      <c r="N27" s="96"/>
      <c r="O27" s="68"/>
      <c r="P27" s="68"/>
      <c r="Q27" s="68"/>
      <c r="R27" s="68"/>
      <c r="S27" s="68"/>
      <c r="T27" s="68"/>
      <c r="U27" s="68"/>
    </row>
    <row r="28" spans="1:21" ht="20.45" customHeight="1">
      <c r="A28" s="79" t="s">
        <v>1093</v>
      </c>
      <c r="B28" s="79"/>
      <c r="C28" s="219" t="s">
        <v>1094</v>
      </c>
      <c r="D28" s="220"/>
      <c r="E28" s="220"/>
      <c r="F28" s="121">
        <f>F27*K28</f>
        <v>0</v>
      </c>
      <c r="G28" s="221" t="s">
        <v>1095</v>
      </c>
      <c r="H28" s="222"/>
      <c r="I28" s="222"/>
      <c r="J28" s="222"/>
      <c r="K28" s="122">
        <v>5.5E-2</v>
      </c>
      <c r="L28" s="190" t="s">
        <v>1096</v>
      </c>
      <c r="M28" s="168"/>
      <c r="N28" s="96"/>
      <c r="O28" s="68"/>
      <c r="P28" s="68"/>
      <c r="Q28" s="68"/>
      <c r="R28" s="68"/>
      <c r="S28" s="68"/>
      <c r="T28" s="68"/>
      <c r="U28" s="68"/>
    </row>
    <row r="29" spans="1:21" ht="20.45" customHeight="1">
      <c r="A29" s="79" t="s">
        <v>1097</v>
      </c>
      <c r="B29" s="79"/>
      <c r="C29" s="206" t="s">
        <v>1098</v>
      </c>
      <c r="D29" s="207"/>
      <c r="E29" s="207"/>
      <c r="F29" s="86">
        <f>(F12+F26+F28)*K29</f>
        <v>0</v>
      </c>
      <c r="G29" s="169" t="s">
        <v>1099</v>
      </c>
      <c r="H29" s="170"/>
      <c r="I29" s="170"/>
      <c r="J29" s="170"/>
      <c r="K29" s="123">
        <v>0.15</v>
      </c>
      <c r="L29" s="184" t="s">
        <v>1100</v>
      </c>
      <c r="M29" s="179"/>
      <c r="N29" s="96"/>
      <c r="O29" s="68"/>
      <c r="P29" s="68"/>
      <c r="Q29" s="68"/>
      <c r="R29" s="68"/>
      <c r="S29" s="68"/>
      <c r="T29" s="68"/>
      <c r="U29" s="68"/>
    </row>
    <row r="30" spans="1:21" ht="20.45" customHeight="1" thickBot="1">
      <c r="A30" s="79"/>
      <c r="B30" s="79"/>
      <c r="C30" s="208" t="s">
        <v>1101</v>
      </c>
      <c r="D30" s="209"/>
      <c r="E30" s="210"/>
      <c r="F30" s="124"/>
      <c r="G30" s="158"/>
      <c r="H30" s="159"/>
      <c r="I30" s="159"/>
      <c r="J30" s="159"/>
      <c r="K30" s="94"/>
      <c r="L30" s="211" t="s">
        <v>1020</v>
      </c>
      <c r="M30" s="212"/>
      <c r="N30" s="96"/>
      <c r="O30" s="68"/>
      <c r="P30" s="68"/>
      <c r="Q30" s="68"/>
      <c r="R30" s="68"/>
      <c r="S30" s="68"/>
      <c r="T30" s="68"/>
      <c r="U30" s="68"/>
    </row>
    <row r="31" spans="1:21" ht="20.45" customHeight="1">
      <c r="A31" s="79" t="s">
        <v>1102</v>
      </c>
      <c r="B31" s="79"/>
      <c r="C31" s="231" t="s">
        <v>1103</v>
      </c>
      <c r="D31" s="232"/>
      <c r="E31" s="232"/>
      <c r="F31" s="125">
        <f>SUM(F27:F30)</f>
        <v>0</v>
      </c>
      <c r="G31" s="233" t="s">
        <v>1020</v>
      </c>
      <c r="H31" s="234"/>
      <c r="I31" s="234"/>
      <c r="J31" s="234"/>
      <c r="K31" s="126"/>
      <c r="L31" s="244" t="s">
        <v>1020</v>
      </c>
      <c r="M31" s="245"/>
      <c r="N31" s="96"/>
      <c r="O31" s="127"/>
      <c r="P31" s="68"/>
      <c r="Q31" s="68"/>
      <c r="R31" s="68"/>
      <c r="S31" s="68"/>
      <c r="T31" s="68"/>
      <c r="U31" s="68"/>
    </row>
    <row r="32" spans="1:21" ht="20.45" customHeight="1" thickBot="1">
      <c r="A32" s="79" t="s">
        <v>1104</v>
      </c>
      <c r="B32" s="79"/>
      <c r="C32" s="246" t="s">
        <v>1105</v>
      </c>
      <c r="D32" s="247"/>
      <c r="E32" s="247"/>
      <c r="F32" s="90">
        <f>F31*K32</f>
        <v>0</v>
      </c>
      <c r="G32" s="248" t="s">
        <v>1106</v>
      </c>
      <c r="H32" s="249"/>
      <c r="I32" s="249"/>
      <c r="J32" s="249"/>
      <c r="K32" s="128">
        <v>0.1</v>
      </c>
      <c r="L32" s="160" t="s">
        <v>1020</v>
      </c>
      <c r="M32" s="161"/>
      <c r="N32" s="96"/>
      <c r="O32" s="68"/>
      <c r="P32" s="68"/>
      <c r="Q32" s="68"/>
      <c r="R32" s="68"/>
      <c r="S32" s="68"/>
      <c r="T32" s="68"/>
      <c r="U32" s="68"/>
    </row>
    <row r="33" spans="1:19" ht="20.45" customHeight="1" thickBot="1">
      <c r="A33" s="79" t="s">
        <v>1107</v>
      </c>
      <c r="B33" s="79"/>
      <c r="C33" s="231" t="s">
        <v>1108</v>
      </c>
      <c r="D33" s="232"/>
      <c r="E33" s="232"/>
      <c r="F33" s="125">
        <f>ROUNDDOWN(SUM(F31:F32),-3)</f>
        <v>0</v>
      </c>
      <c r="G33" s="233" t="s">
        <v>1020</v>
      </c>
      <c r="H33" s="234"/>
      <c r="I33" s="234"/>
      <c r="J33" s="234"/>
      <c r="K33" s="126"/>
      <c r="L33" s="235" t="s">
        <v>1109</v>
      </c>
      <c r="M33" s="236"/>
      <c r="N33" s="96"/>
      <c r="O33" s="183" t="s">
        <v>1110</v>
      </c>
      <c r="P33" s="183"/>
      <c r="Q33" s="68"/>
      <c r="R33" s="68"/>
      <c r="S33" s="68"/>
    </row>
    <row r="34" spans="1:19" ht="20.45" customHeight="1" thickBot="1">
      <c r="A34" s="79" t="s">
        <v>1111</v>
      </c>
      <c r="B34" s="79"/>
      <c r="C34" s="237" t="s">
        <v>1112</v>
      </c>
      <c r="D34" s="220"/>
      <c r="E34" s="220"/>
      <c r="F34" s="98"/>
      <c r="G34" s="238" t="s">
        <v>1020</v>
      </c>
      <c r="H34" s="239"/>
      <c r="I34" s="239"/>
      <c r="J34" s="239"/>
      <c r="K34" s="99"/>
      <c r="L34" s="240" t="s">
        <v>1113</v>
      </c>
      <c r="M34" s="241"/>
      <c r="N34" s="96"/>
      <c r="O34" s="242"/>
      <c r="P34" s="243"/>
      <c r="Q34" s="68"/>
      <c r="R34" s="68"/>
      <c r="S34" s="68"/>
    </row>
    <row r="35" spans="1:19" ht="20.45" customHeight="1" thickBot="1">
      <c r="A35" s="79" t="s">
        <v>1111</v>
      </c>
      <c r="B35" s="79"/>
      <c r="C35" s="255" t="s">
        <v>1114</v>
      </c>
      <c r="D35" s="207"/>
      <c r="E35" s="207"/>
      <c r="F35" s="98"/>
      <c r="G35" s="180" t="s">
        <v>1020</v>
      </c>
      <c r="H35" s="181"/>
      <c r="I35" s="181"/>
      <c r="J35" s="181"/>
      <c r="K35" s="114"/>
      <c r="L35" s="256" t="s">
        <v>1113</v>
      </c>
      <c r="M35" s="257"/>
      <c r="N35" s="96"/>
      <c r="O35" s="258"/>
      <c r="P35" s="259"/>
      <c r="Q35" s="68"/>
      <c r="R35" s="68"/>
      <c r="S35" s="68"/>
    </row>
    <row r="36" spans="1:19" ht="20.45" customHeight="1" thickBot="1">
      <c r="A36" s="79" t="s">
        <v>1111</v>
      </c>
      <c r="B36" s="79"/>
      <c r="C36" s="260" t="s">
        <v>1115</v>
      </c>
      <c r="D36" s="261"/>
      <c r="E36" s="261"/>
      <c r="F36" s="98"/>
      <c r="G36" s="158" t="s">
        <v>1020</v>
      </c>
      <c r="H36" s="159"/>
      <c r="I36" s="159"/>
      <c r="J36" s="159"/>
      <c r="K36" s="118"/>
      <c r="L36" s="262" t="s">
        <v>1113</v>
      </c>
      <c r="M36" s="263"/>
      <c r="N36" s="96"/>
      <c r="O36" s="264"/>
      <c r="P36" s="265"/>
      <c r="Q36" s="68"/>
      <c r="R36" s="68"/>
      <c r="S36" s="68"/>
    </row>
    <row r="37" spans="1:19" ht="20.45" customHeight="1" thickBot="1">
      <c r="A37" s="79" t="s">
        <v>1116</v>
      </c>
      <c r="B37" s="79"/>
      <c r="C37" s="213" t="s">
        <v>1117</v>
      </c>
      <c r="D37" s="214"/>
      <c r="E37" s="214"/>
      <c r="F37" s="129">
        <f>SUM(F33:F36)</f>
        <v>0</v>
      </c>
      <c r="G37" s="250" t="s">
        <v>1020</v>
      </c>
      <c r="H37" s="251"/>
      <c r="I37" s="251"/>
      <c r="J37" s="251"/>
      <c r="K37" s="130"/>
      <c r="L37" s="217" t="s">
        <v>1020</v>
      </c>
      <c r="M37" s="218"/>
      <c r="N37" s="96"/>
      <c r="O37" s="131" t="s">
        <v>1118</v>
      </c>
      <c r="P37" s="131"/>
      <c r="Q37" s="131"/>
      <c r="R37" s="131"/>
      <c r="S37" s="131"/>
    </row>
    <row r="38" spans="1:19" ht="16.5">
      <c r="A38" s="68"/>
      <c r="B38" s="68"/>
      <c r="C38" s="68"/>
      <c r="D38" s="68"/>
      <c r="E38" s="68"/>
      <c r="F38" s="68"/>
      <c r="G38" s="68"/>
      <c r="H38" s="68"/>
      <c r="I38" s="68"/>
      <c r="J38" s="68"/>
      <c r="K38" s="69"/>
      <c r="L38" s="252"/>
      <c r="M38" s="252"/>
      <c r="N38" s="68"/>
      <c r="O38" s="131"/>
      <c r="P38" s="131"/>
      <c r="Q38" s="131"/>
      <c r="R38" s="131"/>
      <c r="S38" s="131"/>
    </row>
    <row r="39" spans="1:19" ht="16.5">
      <c r="A39" s="68"/>
      <c r="B39" s="68"/>
      <c r="C39" s="68"/>
      <c r="D39" s="68"/>
      <c r="E39" s="68"/>
      <c r="F39" s="68"/>
      <c r="G39" s="68"/>
      <c r="H39" s="68"/>
      <c r="I39" s="68"/>
      <c r="J39" s="68"/>
      <c r="K39" s="69"/>
      <c r="L39" s="253"/>
      <c r="M39" s="253"/>
      <c r="N39" s="68"/>
      <c r="O39" s="131"/>
      <c r="P39" s="131"/>
      <c r="Q39" s="131"/>
      <c r="R39" s="131"/>
      <c r="S39" s="131"/>
    </row>
    <row r="40" spans="1:19" ht="16.5">
      <c r="A40" s="68"/>
      <c r="B40" s="68"/>
      <c r="C40" s="68"/>
      <c r="D40" s="68"/>
      <c r="E40" s="68"/>
      <c r="F40" s="68"/>
      <c r="G40" s="68"/>
      <c r="H40" s="68"/>
      <c r="I40" s="68"/>
      <c r="J40" s="68"/>
      <c r="K40" s="69"/>
      <c r="L40" s="253"/>
      <c r="M40" s="253"/>
      <c r="N40" s="68"/>
      <c r="O40" s="131"/>
      <c r="P40" s="131"/>
      <c r="Q40" s="131"/>
      <c r="R40" s="131"/>
      <c r="S40" s="131"/>
    </row>
    <row r="41" spans="1:19" ht="16.5">
      <c r="A41" s="68"/>
      <c r="B41" s="68"/>
      <c r="C41" s="68"/>
      <c r="D41" s="68"/>
      <c r="E41" s="68"/>
      <c r="F41" s="68"/>
      <c r="G41" s="68"/>
      <c r="H41" s="68"/>
      <c r="I41" s="68"/>
      <c r="J41" s="68"/>
      <c r="K41" s="69"/>
      <c r="L41" s="253"/>
      <c r="M41" s="253"/>
      <c r="N41" s="68"/>
      <c r="O41" s="131"/>
      <c r="P41" s="131"/>
      <c r="Q41" s="131"/>
      <c r="R41" s="131"/>
      <c r="S41" s="131"/>
    </row>
    <row r="42" spans="1:19" ht="16.5">
      <c r="A42" s="68"/>
      <c r="B42" s="68"/>
      <c r="C42" s="68"/>
      <c r="D42" s="68"/>
      <c r="E42" s="68"/>
      <c r="F42" s="68"/>
      <c r="G42" s="68"/>
      <c r="H42" s="68"/>
      <c r="I42" s="68"/>
      <c r="J42" s="68"/>
      <c r="K42" s="69"/>
      <c r="L42" s="253"/>
      <c r="M42" s="253"/>
      <c r="N42" s="68"/>
      <c r="O42" s="131"/>
      <c r="P42" s="131"/>
      <c r="Q42" s="131"/>
      <c r="R42" s="131"/>
      <c r="S42" s="131"/>
    </row>
    <row r="43" spans="1:19" ht="16.5">
      <c r="A43" s="68"/>
      <c r="B43" s="68"/>
      <c r="C43" s="68"/>
      <c r="D43" s="68"/>
      <c r="E43" s="68"/>
      <c r="F43" s="68"/>
      <c r="G43" s="68"/>
      <c r="H43" s="68"/>
      <c r="I43" s="68"/>
      <c r="J43" s="68"/>
      <c r="K43" s="69"/>
      <c r="L43" s="253"/>
      <c r="M43" s="253"/>
      <c r="N43" s="68"/>
      <c r="O43" s="131"/>
      <c r="P43" s="131"/>
      <c r="Q43" s="131"/>
      <c r="R43" s="131"/>
      <c r="S43" s="131"/>
    </row>
    <row r="44" spans="1:19" ht="16.5">
      <c r="A44" s="68"/>
      <c r="B44" s="68"/>
      <c r="C44" s="68"/>
      <c r="D44" s="68"/>
      <c r="E44" s="68"/>
      <c r="F44" s="68"/>
      <c r="G44" s="68"/>
      <c r="H44" s="68"/>
      <c r="I44" s="68"/>
      <c r="J44" s="68"/>
      <c r="K44" s="69"/>
      <c r="L44" s="253"/>
      <c r="M44" s="253"/>
      <c r="N44" s="68"/>
      <c r="O44" s="131"/>
      <c r="P44" s="131"/>
      <c r="Q44" s="131"/>
      <c r="R44" s="131"/>
      <c r="S44" s="131"/>
    </row>
    <row r="45" spans="1:19" ht="16.5">
      <c r="A45" s="68"/>
      <c r="B45" s="68"/>
      <c r="C45" s="68"/>
      <c r="D45" s="68"/>
      <c r="E45" s="68"/>
      <c r="F45" s="68"/>
      <c r="G45" s="68"/>
      <c r="H45" s="68"/>
      <c r="I45" s="68"/>
      <c r="J45" s="68"/>
      <c r="K45" s="69"/>
      <c r="L45" s="253"/>
      <c r="M45" s="253"/>
      <c r="N45" s="68"/>
      <c r="O45" s="131"/>
      <c r="P45" s="131"/>
      <c r="Q45" s="131"/>
      <c r="R45" s="131"/>
      <c r="S45" s="131"/>
    </row>
    <row r="46" spans="1:19" ht="16.5">
      <c r="A46" s="68"/>
      <c r="B46" s="68"/>
      <c r="C46" s="68"/>
      <c r="D46" s="68"/>
      <c r="E46" s="68"/>
      <c r="F46" s="68"/>
      <c r="G46" s="68"/>
      <c r="H46" s="68"/>
      <c r="I46" s="68"/>
      <c r="J46" s="68"/>
      <c r="K46" s="69"/>
      <c r="L46" s="253"/>
      <c r="M46" s="253"/>
      <c r="N46" s="68"/>
      <c r="O46" s="131"/>
      <c r="P46" s="131"/>
      <c r="Q46" s="131"/>
      <c r="R46" s="131"/>
      <c r="S46" s="131"/>
    </row>
    <row r="47" spans="1:19" ht="16.5">
      <c r="A47" s="68"/>
      <c r="B47" s="68"/>
      <c r="C47" s="68"/>
      <c r="D47" s="68"/>
      <c r="E47" s="68"/>
      <c r="F47" s="68"/>
      <c r="G47" s="68"/>
      <c r="H47" s="68"/>
      <c r="I47" s="68"/>
      <c r="J47" s="68"/>
      <c r="K47" s="69"/>
      <c r="L47" s="253"/>
      <c r="M47" s="253"/>
      <c r="N47" s="68"/>
      <c r="O47" s="131"/>
      <c r="P47" s="131"/>
      <c r="Q47" s="131"/>
      <c r="R47" s="131"/>
      <c r="S47" s="131"/>
    </row>
    <row r="48" spans="1:19" ht="16.5">
      <c r="A48" s="68"/>
      <c r="B48" s="68"/>
      <c r="C48" s="68"/>
      <c r="D48" s="68"/>
      <c r="E48" s="68"/>
      <c r="F48" s="68"/>
      <c r="G48" s="68"/>
      <c r="H48" s="68"/>
      <c r="I48" s="68"/>
      <c r="J48" s="68"/>
      <c r="K48" s="69"/>
      <c r="L48" s="253"/>
      <c r="M48" s="253"/>
      <c r="N48" s="68"/>
      <c r="O48" s="131"/>
      <c r="P48" s="131"/>
      <c r="Q48" s="131"/>
      <c r="R48" s="131"/>
      <c r="S48" s="131"/>
    </row>
    <row r="49" spans="12:19" ht="16.5">
      <c r="L49" s="253"/>
      <c r="M49" s="253"/>
      <c r="N49" s="68"/>
      <c r="O49" s="131"/>
      <c r="P49" s="131"/>
      <c r="Q49" s="131"/>
      <c r="R49" s="131"/>
      <c r="S49" s="131"/>
    </row>
    <row r="50" spans="12:19" ht="16.5">
      <c r="L50" s="253"/>
      <c r="M50" s="253"/>
      <c r="N50" s="68"/>
      <c r="O50" s="131"/>
      <c r="P50" s="131"/>
      <c r="Q50" s="131"/>
      <c r="R50" s="131"/>
      <c r="S50" s="131"/>
    </row>
    <row r="51" spans="12:19" ht="16.5">
      <c r="L51" s="253"/>
      <c r="M51" s="253"/>
      <c r="N51" s="68"/>
      <c r="O51" s="131"/>
      <c r="P51" s="131"/>
      <c r="Q51" s="131"/>
      <c r="R51" s="131"/>
      <c r="S51" s="131"/>
    </row>
    <row r="52" spans="12:19" ht="16.5">
      <c r="L52" s="253"/>
      <c r="M52" s="253"/>
      <c r="N52" s="68"/>
      <c r="O52" s="131"/>
      <c r="P52" s="131"/>
      <c r="Q52" s="131"/>
      <c r="R52" s="131"/>
      <c r="S52" s="131"/>
    </row>
    <row r="53" spans="12:19" ht="16.5">
      <c r="L53" s="253"/>
      <c r="M53" s="253"/>
      <c r="N53" s="68"/>
      <c r="O53" s="131"/>
      <c r="P53" s="131"/>
      <c r="Q53" s="131"/>
      <c r="R53" s="131"/>
      <c r="S53" s="131"/>
    </row>
    <row r="54" spans="12:19" ht="16.5">
      <c r="L54" s="253"/>
      <c r="M54" s="253"/>
      <c r="N54" s="68"/>
      <c r="O54" s="131"/>
      <c r="P54" s="131"/>
      <c r="Q54" s="131"/>
      <c r="R54" s="131"/>
      <c r="S54" s="131"/>
    </row>
    <row r="55" spans="12:19" ht="16.5">
      <c r="L55" s="253"/>
      <c r="M55" s="253"/>
      <c r="N55" s="68"/>
      <c r="O55" s="131"/>
      <c r="P55" s="131"/>
      <c r="Q55" s="131"/>
      <c r="R55" s="131"/>
      <c r="S55" s="131"/>
    </row>
    <row r="56" spans="12:19" ht="16.5">
      <c r="L56" s="253"/>
      <c r="M56" s="253"/>
      <c r="N56" s="68"/>
      <c r="O56" s="131"/>
      <c r="P56" s="131"/>
      <c r="Q56" s="131"/>
      <c r="R56" s="131"/>
      <c r="S56" s="131"/>
    </row>
    <row r="57" spans="12:19" ht="16.5">
      <c r="L57" s="253"/>
      <c r="M57" s="253"/>
      <c r="N57" s="68"/>
      <c r="O57" s="131"/>
      <c r="P57" s="131"/>
      <c r="Q57" s="131"/>
      <c r="R57" s="131"/>
      <c r="S57" s="131"/>
    </row>
    <row r="58" spans="12:19" ht="16.5">
      <c r="L58" s="253"/>
      <c r="M58" s="253"/>
      <c r="N58" s="68"/>
      <c r="O58" s="131"/>
      <c r="P58" s="131"/>
      <c r="Q58" s="131"/>
      <c r="R58" s="131"/>
      <c r="S58" s="131"/>
    </row>
    <row r="59" spans="12:19" ht="16.5">
      <c r="L59" s="253"/>
      <c r="M59" s="253"/>
      <c r="N59" s="68"/>
      <c r="O59" s="131"/>
      <c r="P59" s="131"/>
      <c r="Q59" s="131"/>
      <c r="R59" s="131"/>
      <c r="S59" s="131"/>
    </row>
    <row r="60" spans="12:19" ht="16.5">
      <c r="L60" s="253"/>
      <c r="M60" s="253"/>
      <c r="N60" s="68"/>
      <c r="O60" s="131"/>
      <c r="P60" s="131"/>
      <c r="Q60" s="131"/>
      <c r="R60" s="131"/>
      <c r="S60" s="131"/>
    </row>
    <row r="61" spans="12:19" ht="16.5">
      <c r="L61" s="253"/>
      <c r="M61" s="253"/>
      <c r="N61" s="68"/>
      <c r="O61" s="131"/>
      <c r="P61" s="131"/>
      <c r="Q61" s="131"/>
      <c r="R61" s="131"/>
      <c r="S61" s="131"/>
    </row>
    <row r="62" spans="12:19" ht="16.5">
      <c r="L62" s="253"/>
      <c r="M62" s="253"/>
      <c r="N62" s="68"/>
      <c r="O62" s="131"/>
      <c r="P62" s="131"/>
      <c r="Q62" s="131"/>
      <c r="R62" s="131"/>
      <c r="S62" s="131"/>
    </row>
    <row r="63" spans="12:19" ht="16.5">
      <c r="L63" s="253"/>
      <c r="M63" s="253"/>
      <c r="N63" s="68"/>
      <c r="O63" s="131"/>
      <c r="P63" s="131"/>
      <c r="Q63" s="131"/>
      <c r="R63" s="131"/>
      <c r="S63" s="131"/>
    </row>
    <row r="64" spans="12:19" ht="16.5">
      <c r="L64" s="253"/>
      <c r="M64" s="253"/>
      <c r="N64" s="68"/>
      <c r="O64" s="131"/>
      <c r="P64" s="131"/>
      <c r="Q64" s="131"/>
      <c r="R64" s="131"/>
      <c r="S64" s="131"/>
    </row>
    <row r="65" spans="12:19" ht="16.5">
      <c r="L65" s="253"/>
      <c r="M65" s="253"/>
      <c r="N65" s="68"/>
      <c r="O65" s="131"/>
      <c r="P65" s="131"/>
      <c r="Q65" s="131"/>
      <c r="R65" s="131"/>
      <c r="S65" s="131"/>
    </row>
    <row r="66" spans="12:19" ht="16.5">
      <c r="L66" s="253"/>
      <c r="M66" s="253"/>
      <c r="N66" s="68"/>
      <c r="O66" s="131"/>
      <c r="P66" s="131"/>
      <c r="Q66" s="131"/>
      <c r="R66" s="131"/>
      <c r="S66" s="131"/>
    </row>
    <row r="67" spans="12:19" ht="16.5">
      <c r="L67" s="253"/>
      <c r="M67" s="253"/>
      <c r="N67" s="68"/>
      <c r="O67" s="131"/>
      <c r="P67" s="131"/>
      <c r="Q67" s="131"/>
      <c r="R67" s="131"/>
      <c r="S67" s="131"/>
    </row>
    <row r="68" spans="12:19" ht="16.5">
      <c r="L68" s="253"/>
      <c r="M68" s="253"/>
      <c r="N68" s="68"/>
      <c r="O68" s="131"/>
      <c r="P68" s="131"/>
      <c r="Q68" s="131"/>
      <c r="R68" s="131"/>
      <c r="S68" s="131"/>
    </row>
    <row r="69" spans="12:19" ht="16.5">
      <c r="L69" s="253"/>
      <c r="M69" s="253"/>
      <c r="N69" s="68"/>
      <c r="O69" s="131"/>
      <c r="P69" s="131"/>
      <c r="Q69" s="131"/>
      <c r="R69" s="131"/>
      <c r="S69" s="131"/>
    </row>
    <row r="70" spans="12:19" ht="16.5">
      <c r="L70" s="253"/>
      <c r="M70" s="253"/>
      <c r="N70" s="68"/>
      <c r="O70" s="131"/>
      <c r="P70" s="131"/>
      <c r="Q70" s="131"/>
      <c r="R70" s="131"/>
      <c r="S70" s="131"/>
    </row>
    <row r="71" spans="12:19" ht="16.5">
      <c r="L71" s="253"/>
      <c r="M71" s="253"/>
      <c r="N71" s="68"/>
      <c r="O71" s="131"/>
      <c r="P71" s="131"/>
      <c r="Q71" s="131"/>
      <c r="R71" s="131"/>
      <c r="S71" s="131"/>
    </row>
    <row r="72" spans="12:19" ht="16.5">
      <c r="L72" s="253"/>
      <c r="M72" s="253"/>
      <c r="N72" s="68"/>
      <c r="O72" s="131"/>
      <c r="P72" s="131"/>
      <c r="Q72" s="131"/>
      <c r="R72" s="131"/>
      <c r="S72" s="131"/>
    </row>
    <row r="73" spans="12:19" ht="16.5">
      <c r="L73" s="253"/>
      <c r="M73" s="253"/>
      <c r="N73" s="68"/>
      <c r="O73" s="131"/>
      <c r="P73" s="131"/>
      <c r="Q73" s="131"/>
      <c r="R73" s="131"/>
      <c r="S73" s="131"/>
    </row>
    <row r="74" spans="12:19" ht="16.5">
      <c r="L74" s="253"/>
      <c r="M74" s="253"/>
      <c r="N74" s="68"/>
      <c r="O74" s="131"/>
      <c r="P74" s="131"/>
      <c r="Q74" s="131"/>
      <c r="R74" s="131"/>
      <c r="S74" s="131"/>
    </row>
    <row r="75" spans="12:19" ht="16.5">
      <c r="L75" s="253"/>
      <c r="M75" s="253"/>
      <c r="N75" s="68"/>
      <c r="O75" s="131"/>
      <c r="P75" s="131"/>
      <c r="Q75" s="131"/>
      <c r="R75" s="131"/>
      <c r="S75" s="131"/>
    </row>
    <row r="76" spans="12:19" ht="16.5">
      <c r="L76" s="253"/>
      <c r="M76" s="253"/>
      <c r="N76" s="68"/>
      <c r="O76" s="131"/>
      <c r="P76" s="131"/>
      <c r="Q76" s="131"/>
      <c r="R76" s="131"/>
      <c r="S76" s="131"/>
    </row>
    <row r="77" spans="12:19" ht="16.5">
      <c r="L77" s="253"/>
      <c r="M77" s="253"/>
      <c r="N77" s="68"/>
      <c r="O77" s="131"/>
      <c r="P77" s="131"/>
      <c r="Q77" s="131"/>
      <c r="R77" s="131"/>
      <c r="S77" s="131"/>
    </row>
    <row r="78" spans="12:19" ht="16.5">
      <c r="L78" s="253"/>
      <c r="M78" s="253"/>
      <c r="N78" s="68"/>
      <c r="O78" s="131"/>
      <c r="P78" s="131"/>
      <c r="Q78" s="131"/>
      <c r="R78" s="131"/>
      <c r="S78" s="131"/>
    </row>
    <row r="79" spans="12:19" ht="16.5">
      <c r="L79" s="253"/>
      <c r="M79" s="253"/>
      <c r="N79" s="68"/>
      <c r="O79" s="131"/>
      <c r="P79" s="131"/>
      <c r="Q79" s="131"/>
      <c r="R79" s="131"/>
      <c r="S79" s="131"/>
    </row>
    <row r="80" spans="12:19" ht="16.5">
      <c r="L80" s="253"/>
      <c r="M80" s="253"/>
      <c r="N80" s="68"/>
      <c r="O80" s="131"/>
      <c r="P80" s="131"/>
      <c r="Q80" s="131"/>
      <c r="R80" s="131"/>
      <c r="S80" s="131"/>
    </row>
    <row r="81" spans="12:19" ht="16.5">
      <c r="L81" s="253"/>
      <c r="M81" s="253"/>
      <c r="N81" s="68"/>
      <c r="O81" s="131"/>
      <c r="P81" s="131"/>
      <c r="Q81" s="131"/>
      <c r="R81" s="131"/>
      <c r="S81" s="131"/>
    </row>
    <row r="82" spans="12:19" ht="16.5">
      <c r="L82" s="253"/>
      <c r="M82" s="253"/>
      <c r="N82" s="68"/>
      <c r="O82" s="131"/>
      <c r="P82" s="131"/>
      <c r="Q82" s="131"/>
      <c r="R82" s="131"/>
      <c r="S82" s="131"/>
    </row>
    <row r="83" spans="12:19" ht="16.5">
      <c r="L83" s="253"/>
      <c r="M83" s="253"/>
      <c r="N83" s="68"/>
      <c r="O83" s="131"/>
      <c r="P83" s="131"/>
      <c r="Q83" s="131"/>
      <c r="R83" s="131"/>
      <c r="S83" s="131"/>
    </row>
    <row r="84" spans="12:19" ht="16.5">
      <c r="L84" s="253"/>
      <c r="M84" s="253"/>
      <c r="N84" s="68"/>
      <c r="O84" s="131"/>
      <c r="P84" s="131"/>
      <c r="Q84" s="131"/>
      <c r="R84" s="131"/>
      <c r="S84" s="131"/>
    </row>
    <row r="85" spans="12:19" ht="16.5">
      <c r="L85" s="253"/>
      <c r="M85" s="253"/>
      <c r="N85" s="68"/>
      <c r="O85" s="131"/>
      <c r="P85" s="131"/>
      <c r="Q85" s="131"/>
      <c r="R85" s="131"/>
      <c r="S85" s="131"/>
    </row>
    <row r="86" spans="12:19" ht="16.5">
      <c r="L86" s="253"/>
      <c r="M86" s="253"/>
      <c r="N86" s="68"/>
      <c r="O86" s="131"/>
      <c r="P86" s="131"/>
      <c r="Q86" s="131"/>
      <c r="R86" s="131"/>
      <c r="S86" s="131"/>
    </row>
    <row r="87" spans="12:19" ht="16.5">
      <c r="L87" s="253"/>
      <c r="M87" s="253"/>
      <c r="N87" s="68"/>
      <c r="O87" s="131"/>
      <c r="P87" s="131"/>
      <c r="Q87" s="131"/>
      <c r="R87" s="131"/>
      <c r="S87" s="131"/>
    </row>
    <row r="88" spans="12:19" ht="16.5">
      <c r="L88" s="253"/>
      <c r="M88" s="253"/>
      <c r="N88" s="68"/>
      <c r="O88" s="131"/>
      <c r="P88" s="131"/>
      <c r="Q88" s="131"/>
      <c r="R88" s="131"/>
      <c r="S88" s="131"/>
    </row>
    <row r="89" spans="12:19" ht="16.5">
      <c r="L89" s="253"/>
      <c r="M89" s="253"/>
      <c r="N89" s="68"/>
      <c r="O89" s="131"/>
      <c r="P89" s="131"/>
      <c r="Q89" s="131"/>
      <c r="R89" s="131"/>
      <c r="S89" s="131"/>
    </row>
    <row r="90" spans="12:19" ht="16.5">
      <c r="L90" s="253"/>
      <c r="M90" s="253"/>
      <c r="N90" s="68"/>
      <c r="O90" s="131"/>
      <c r="P90" s="131"/>
      <c r="Q90" s="131"/>
      <c r="R90" s="131"/>
      <c r="S90" s="131"/>
    </row>
    <row r="91" spans="12:19" ht="16.5">
      <c r="L91" s="253"/>
      <c r="M91" s="253"/>
      <c r="N91" s="68"/>
      <c r="O91" s="131"/>
      <c r="P91" s="131"/>
      <c r="Q91" s="131"/>
      <c r="R91" s="131"/>
      <c r="S91" s="131"/>
    </row>
    <row r="92" spans="12:19" ht="16.5">
      <c r="L92" s="253"/>
      <c r="M92" s="253"/>
      <c r="N92" s="68"/>
      <c r="O92" s="131"/>
      <c r="P92" s="131"/>
      <c r="Q92" s="131"/>
      <c r="R92" s="131"/>
      <c r="S92" s="131"/>
    </row>
    <row r="93" spans="12:19" ht="16.5">
      <c r="L93" s="253"/>
      <c r="M93" s="253"/>
      <c r="N93" s="68"/>
      <c r="O93" s="131"/>
      <c r="P93" s="131"/>
      <c r="Q93" s="131"/>
      <c r="R93" s="131"/>
      <c r="S93" s="131"/>
    </row>
    <row r="94" spans="12:19" ht="16.5">
      <c r="L94" s="253"/>
      <c r="M94" s="253"/>
      <c r="N94" s="68"/>
      <c r="O94" s="131"/>
      <c r="P94" s="131"/>
      <c r="Q94" s="131"/>
      <c r="R94" s="131"/>
      <c r="S94" s="131"/>
    </row>
    <row r="95" spans="12:19" ht="16.5">
      <c r="L95" s="253"/>
      <c r="M95" s="253"/>
      <c r="N95" s="68"/>
      <c r="O95" s="131"/>
      <c r="P95" s="131"/>
      <c r="Q95" s="131"/>
      <c r="R95" s="131"/>
      <c r="S95" s="131"/>
    </row>
    <row r="96" spans="12:19" ht="16.5">
      <c r="L96" s="254"/>
      <c r="M96" s="254"/>
      <c r="N96" s="68"/>
      <c r="O96" s="131"/>
      <c r="P96" s="131"/>
      <c r="Q96" s="131"/>
      <c r="R96" s="131"/>
      <c r="S96" s="131"/>
    </row>
    <row r="97" spans="12:19" ht="16.5">
      <c r="L97" s="78"/>
      <c r="M97" s="78"/>
      <c r="N97" s="68"/>
      <c r="O97" s="131"/>
      <c r="P97" s="131"/>
      <c r="Q97" s="131"/>
      <c r="R97" s="131"/>
      <c r="S97" s="131"/>
    </row>
    <row r="98" spans="12:19" ht="16.5">
      <c r="L98" s="78"/>
      <c r="M98" s="78"/>
      <c r="N98" s="68"/>
      <c r="O98" s="131"/>
      <c r="P98" s="131"/>
      <c r="Q98" s="131"/>
      <c r="R98" s="131"/>
      <c r="S98" s="131"/>
    </row>
    <row r="99" spans="12:19" ht="16.5">
      <c r="L99" s="78"/>
      <c r="M99" s="78"/>
      <c r="N99" s="68"/>
      <c r="O99" s="131"/>
      <c r="P99" s="131"/>
      <c r="Q99" s="131"/>
      <c r="R99" s="131"/>
      <c r="S99" s="131"/>
    </row>
    <row r="100" spans="12:19" ht="16.5">
      <c r="L100" s="78"/>
      <c r="M100" s="78"/>
      <c r="N100" s="68"/>
      <c r="O100" s="131"/>
      <c r="P100" s="131"/>
      <c r="Q100" s="131"/>
      <c r="R100" s="131"/>
      <c r="S100" s="131"/>
    </row>
    <row r="101" spans="12:19" ht="16.5">
      <c r="L101" s="78"/>
      <c r="M101" s="78"/>
      <c r="N101" s="68"/>
      <c r="O101" s="131"/>
      <c r="P101" s="131"/>
      <c r="Q101" s="131"/>
      <c r="R101" s="131"/>
      <c r="S101" s="131"/>
    </row>
    <row r="102" spans="12:19" ht="16.5">
      <c r="L102" s="78"/>
      <c r="M102" s="78"/>
      <c r="N102" s="68"/>
      <c r="O102" s="131"/>
      <c r="P102" s="131"/>
      <c r="Q102" s="131"/>
      <c r="R102" s="131"/>
      <c r="S102" s="131"/>
    </row>
    <row r="103" spans="12:19" ht="16.5">
      <c r="L103" s="78"/>
      <c r="M103" s="78"/>
      <c r="N103" s="68"/>
      <c r="O103" s="131"/>
      <c r="P103" s="131"/>
      <c r="Q103" s="131"/>
      <c r="R103" s="131"/>
      <c r="S103" s="131"/>
    </row>
    <row r="104" spans="12:19" ht="16.5">
      <c r="L104" s="78"/>
      <c r="M104" s="78"/>
      <c r="N104" s="68"/>
      <c r="O104" s="131"/>
      <c r="P104" s="131"/>
      <c r="Q104" s="131"/>
      <c r="R104" s="131"/>
      <c r="S104" s="131"/>
    </row>
    <row r="105" spans="12:19" ht="16.5">
      <c r="L105" s="78"/>
      <c r="M105" s="78"/>
      <c r="N105" s="68"/>
      <c r="O105" s="131"/>
      <c r="P105" s="131"/>
      <c r="Q105" s="131"/>
      <c r="R105" s="131"/>
      <c r="S105" s="131"/>
    </row>
    <row r="106" spans="12:19" ht="16.5">
      <c r="L106" s="78"/>
      <c r="M106" s="78"/>
      <c r="N106" s="68"/>
      <c r="O106" s="131"/>
      <c r="P106" s="131"/>
      <c r="Q106" s="131"/>
      <c r="R106" s="131"/>
      <c r="S106" s="131"/>
    </row>
    <row r="107" spans="12:19" ht="16.5">
      <c r="L107" s="78"/>
      <c r="M107" s="78"/>
      <c r="N107" s="68"/>
      <c r="O107" s="131"/>
      <c r="P107" s="131"/>
      <c r="Q107" s="131"/>
      <c r="R107" s="131"/>
      <c r="S107" s="131"/>
    </row>
    <row r="108" spans="12:19" ht="16.5">
      <c r="L108" s="78"/>
      <c r="M108" s="78"/>
      <c r="N108" s="68"/>
      <c r="O108" s="131"/>
      <c r="P108" s="131"/>
      <c r="Q108" s="131"/>
      <c r="R108" s="131"/>
      <c r="S108" s="131"/>
    </row>
    <row r="109" spans="12:19" ht="16.5">
      <c r="L109" s="78"/>
      <c r="M109" s="78"/>
      <c r="N109" s="68"/>
      <c r="O109" s="131"/>
      <c r="P109" s="131"/>
      <c r="Q109" s="131"/>
      <c r="R109" s="131"/>
      <c r="S109" s="131"/>
    </row>
    <row r="110" spans="12:19" ht="16.5">
      <c r="L110" s="78"/>
      <c r="M110" s="78"/>
      <c r="N110" s="68"/>
      <c r="O110" s="131"/>
      <c r="P110" s="131"/>
      <c r="Q110" s="131"/>
      <c r="R110" s="131"/>
      <c r="S110" s="131"/>
    </row>
    <row r="111" spans="12:19" ht="16.5">
      <c r="L111" s="78"/>
      <c r="M111" s="78"/>
      <c r="N111" s="68"/>
      <c r="O111" s="131"/>
      <c r="P111" s="131"/>
      <c r="Q111" s="131"/>
      <c r="R111" s="131"/>
      <c r="S111" s="131"/>
    </row>
    <row r="112" spans="12:19" ht="16.5">
      <c r="L112" s="68"/>
      <c r="M112" s="68"/>
      <c r="N112" s="68"/>
      <c r="O112" s="131"/>
      <c r="P112" s="131"/>
      <c r="Q112" s="131"/>
      <c r="R112" s="131"/>
      <c r="S112" s="131"/>
    </row>
    <row r="114" ht="15.75" customHeight="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sheetData>
  <mergeCells count="108">
    <mergeCell ref="C37:E37"/>
    <mergeCell ref="G37:J37"/>
    <mergeCell ref="L37:M37"/>
    <mergeCell ref="L38:M96"/>
    <mergeCell ref="C35:E35"/>
    <mergeCell ref="G35:J35"/>
    <mergeCell ref="L35:M35"/>
    <mergeCell ref="O35:P35"/>
    <mergeCell ref="C36:E36"/>
    <mergeCell ref="G36:J36"/>
    <mergeCell ref="L36:M36"/>
    <mergeCell ref="O36:P36"/>
    <mergeCell ref="C33:E33"/>
    <mergeCell ref="G33:J33"/>
    <mergeCell ref="L33:M33"/>
    <mergeCell ref="O33:P33"/>
    <mergeCell ref="C34:E34"/>
    <mergeCell ref="G34:J34"/>
    <mergeCell ref="L34:M34"/>
    <mergeCell ref="O34:P34"/>
    <mergeCell ref="C31:E31"/>
    <mergeCell ref="G31:J31"/>
    <mergeCell ref="L31:M31"/>
    <mergeCell ref="C32:E32"/>
    <mergeCell ref="G32:J32"/>
    <mergeCell ref="L32:M32"/>
    <mergeCell ref="C29:E29"/>
    <mergeCell ref="G29:J29"/>
    <mergeCell ref="L29:M29"/>
    <mergeCell ref="C30:E30"/>
    <mergeCell ref="G30:J30"/>
    <mergeCell ref="L30:M30"/>
    <mergeCell ref="G26:J26"/>
    <mergeCell ref="L26:M26"/>
    <mergeCell ref="C27:E27"/>
    <mergeCell ref="G27:J27"/>
    <mergeCell ref="L27:M27"/>
    <mergeCell ref="C28:E28"/>
    <mergeCell ref="G28:J28"/>
    <mergeCell ref="L28:M28"/>
    <mergeCell ref="D13:D26"/>
    <mergeCell ref="C6:C26"/>
    <mergeCell ref="G23:J23"/>
    <mergeCell ref="L23:M23"/>
    <mergeCell ref="G24:J24"/>
    <mergeCell ref="L24:M24"/>
    <mergeCell ref="G25:J25"/>
    <mergeCell ref="L25:M25"/>
    <mergeCell ref="G21:J21"/>
    <mergeCell ref="L21:M21"/>
    <mergeCell ref="Q21:S21"/>
    <mergeCell ref="G22:J22"/>
    <mergeCell ref="L22:M22"/>
    <mergeCell ref="Q22:S22"/>
    <mergeCell ref="G19:J19"/>
    <mergeCell ref="L19:M19"/>
    <mergeCell ref="Q19:S19"/>
    <mergeCell ref="G20:J20"/>
    <mergeCell ref="L20:M20"/>
    <mergeCell ref="O20:S20"/>
    <mergeCell ref="G17:J17"/>
    <mergeCell ref="L17:M17"/>
    <mergeCell ref="O17:S17"/>
    <mergeCell ref="G18:J18"/>
    <mergeCell ref="L18:M18"/>
    <mergeCell ref="Q18:S18"/>
    <mergeCell ref="G15:J15"/>
    <mergeCell ref="L15:M15"/>
    <mergeCell ref="O15:Q15"/>
    <mergeCell ref="R15:S15"/>
    <mergeCell ref="T15:U15"/>
    <mergeCell ref="G16:J16"/>
    <mergeCell ref="L16:M16"/>
    <mergeCell ref="G12:J12"/>
    <mergeCell ref="L12:M12"/>
    <mergeCell ref="G13:J13"/>
    <mergeCell ref="L13:M13"/>
    <mergeCell ref="T13:U13"/>
    <mergeCell ref="G14:J14"/>
    <mergeCell ref="L14:M14"/>
    <mergeCell ref="O14:S14"/>
    <mergeCell ref="T14:U14"/>
    <mergeCell ref="D10:D12"/>
    <mergeCell ref="G10:J10"/>
    <mergeCell ref="L10:M10"/>
    <mergeCell ref="P10:Q10"/>
    <mergeCell ref="G11:J11"/>
    <mergeCell ref="L11:M11"/>
    <mergeCell ref="D6:D9"/>
    <mergeCell ref="G6:J6"/>
    <mergeCell ref="L6:M6"/>
    <mergeCell ref="P6:Q6"/>
    <mergeCell ref="G7:J7"/>
    <mergeCell ref="L7:M7"/>
    <mergeCell ref="P7:Q7"/>
    <mergeCell ref="G8:J8"/>
    <mergeCell ref="L8:M8"/>
    <mergeCell ref="C3:L3"/>
    <mergeCell ref="C4:D4"/>
    <mergeCell ref="E4:F4"/>
    <mergeCell ref="H4:K4"/>
    <mergeCell ref="C5:E5"/>
    <mergeCell ref="G5:K5"/>
    <mergeCell ref="L5:M5"/>
    <mergeCell ref="P8:Q8"/>
    <mergeCell ref="G9:J9"/>
    <mergeCell ref="L9:M9"/>
    <mergeCell ref="P9:Q9"/>
  </mergeCells>
  <phoneticPr fontId="5" type="noConversion"/>
  <pageMargins left="0.78740157480314965" right="0" top="0.39370078740157483" bottom="0.39370078740157483" header="0" footer="0"/>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dimension ref="A1:AA55"/>
  <sheetViews>
    <sheetView topLeftCell="D1" workbookViewId="0">
      <pane ySplit="3" topLeftCell="A4" activePane="bottomLeft" state="frozen"/>
      <selection activeCell="D1" sqref="D1"/>
      <selection pane="bottomLeft" activeCell="K7" sqref="K7"/>
    </sheetView>
  </sheetViews>
  <sheetFormatPr defaultRowHeight="20.45" customHeight="1"/>
  <cols>
    <col min="1" max="1" width="5.77734375" style="21" hidden="1" customWidth="1"/>
    <col min="2" max="2" width="6.5546875" style="20" hidden="1" customWidth="1"/>
    <col min="3" max="3" width="13.6640625" style="20" hidden="1" customWidth="1"/>
    <col min="4" max="4" width="36.21875" style="20" customWidth="1"/>
    <col min="5" max="5" width="9.109375" style="21" hidden="1" customWidth="1"/>
    <col min="6" max="6" width="4.21875" style="25" customWidth="1"/>
    <col min="7" max="7" width="4.6640625" style="36" customWidth="1"/>
    <col min="8" max="8" width="13" style="36" customWidth="1"/>
    <col min="9" max="9" width="13.109375" style="36" customWidth="1"/>
    <col min="10" max="10" width="5.109375" style="36" hidden="1" customWidth="1"/>
    <col min="11" max="11" width="11.21875" style="36" bestFit="1" customWidth="1"/>
    <col min="12" max="12" width="11.5546875" style="36" customWidth="1"/>
    <col min="13" max="14" width="9.44140625" style="36" customWidth="1"/>
    <col min="15" max="15" width="8.77734375" style="36" hidden="1" customWidth="1"/>
    <col min="16" max="16" width="13.21875" style="36" customWidth="1"/>
    <col min="17" max="17" width="10.44140625" style="20" customWidth="1"/>
    <col min="18" max="16384" width="8.88671875" style="2"/>
  </cols>
  <sheetData>
    <row r="1" spans="1:27" ht="20.45" customHeight="1">
      <c r="A1" s="21" t="s">
        <v>977</v>
      </c>
      <c r="B1" s="20" t="s">
        <v>984</v>
      </c>
      <c r="D1" s="270" t="s">
        <v>965</v>
      </c>
      <c r="E1" s="271"/>
      <c r="F1" s="271"/>
      <c r="G1" s="271"/>
      <c r="H1" s="271"/>
      <c r="I1" s="271"/>
      <c r="J1" s="271"/>
      <c r="K1" s="271"/>
      <c r="L1" s="271"/>
      <c r="M1" s="271"/>
      <c r="N1" s="271"/>
      <c r="O1" s="271"/>
      <c r="P1" s="271"/>
      <c r="Q1" s="271"/>
      <c r="AA1" s="2" t="s">
        <v>152</v>
      </c>
    </row>
    <row r="2" spans="1:27" s="17" customFormat="1" ht="20.45" customHeight="1">
      <c r="A2" s="272" t="s">
        <v>58</v>
      </c>
      <c r="B2" s="272" t="s">
        <v>23</v>
      </c>
      <c r="C2" s="274" t="s">
        <v>40</v>
      </c>
      <c r="D2" s="273" t="s">
        <v>63</v>
      </c>
      <c r="E2" s="275" t="s">
        <v>25</v>
      </c>
      <c r="F2" s="275" t="s">
        <v>0</v>
      </c>
      <c r="G2" s="269" t="s">
        <v>1</v>
      </c>
      <c r="H2" s="269" t="s">
        <v>26</v>
      </c>
      <c r="I2" s="269"/>
      <c r="J2" s="269" t="s">
        <v>27</v>
      </c>
      <c r="K2" s="269"/>
      <c r="L2" s="269"/>
      <c r="M2" s="269" t="s">
        <v>28</v>
      </c>
      <c r="N2" s="269"/>
      <c r="O2" s="53"/>
      <c r="P2" s="269" t="s">
        <v>41</v>
      </c>
      <c r="Q2" s="273" t="s">
        <v>32</v>
      </c>
    </row>
    <row r="3" spans="1:27" s="17" customFormat="1" ht="20.45" customHeight="1">
      <c r="A3" s="272"/>
      <c r="B3" s="272"/>
      <c r="C3" s="274"/>
      <c r="D3" s="273"/>
      <c r="E3" s="275"/>
      <c r="F3" s="275"/>
      <c r="G3" s="269"/>
      <c r="H3" s="53" t="s">
        <v>42</v>
      </c>
      <c r="I3" s="53" t="s">
        <v>43</v>
      </c>
      <c r="J3" s="53" t="s">
        <v>1</v>
      </c>
      <c r="K3" s="53" t="s">
        <v>42</v>
      </c>
      <c r="L3" s="53" t="s">
        <v>43</v>
      </c>
      <c r="M3" s="53" t="s">
        <v>44</v>
      </c>
      <c r="N3" s="53" t="s">
        <v>43</v>
      </c>
      <c r="O3" s="53" t="s">
        <v>45</v>
      </c>
      <c r="P3" s="269"/>
      <c r="Q3" s="273"/>
    </row>
    <row r="4" spans="1:27" ht="20.45" customHeight="1">
      <c r="B4" s="20" t="s">
        <v>983</v>
      </c>
      <c r="D4" s="266" t="s">
        <v>982</v>
      </c>
      <c r="E4" s="267"/>
      <c r="F4" s="267"/>
      <c r="G4" s="267"/>
      <c r="H4" s="267"/>
      <c r="I4" s="267"/>
      <c r="J4" s="267"/>
      <c r="K4" s="267"/>
      <c r="L4" s="267"/>
      <c r="M4" s="267"/>
      <c r="N4" s="267"/>
      <c r="O4" s="267"/>
      <c r="P4" s="267"/>
      <c r="Q4" s="268"/>
    </row>
    <row r="5" spans="1:27" ht="20.45" customHeight="1">
      <c r="B5" s="20" t="s">
        <v>979</v>
      </c>
      <c r="D5" s="46" t="s">
        <v>980</v>
      </c>
      <c r="E5" s="23"/>
      <c r="F5" s="26" t="s">
        <v>769</v>
      </c>
      <c r="G5" s="37">
        <v>1</v>
      </c>
      <c r="H5" s="37"/>
      <c r="I5" s="37"/>
      <c r="J5" s="37"/>
      <c r="K5" s="37"/>
      <c r="L5" s="37"/>
      <c r="M5" s="37"/>
      <c r="N5" s="37"/>
      <c r="O5" s="37"/>
      <c r="P5" s="37"/>
      <c r="Q5" s="46" t="s">
        <v>2</v>
      </c>
    </row>
    <row r="6" spans="1:27" ht="20.45" customHeight="1">
      <c r="D6" s="46"/>
      <c r="E6" s="23"/>
      <c r="F6" s="26"/>
      <c r="G6" s="37"/>
      <c r="H6" s="37"/>
      <c r="I6" s="37"/>
      <c r="J6" s="37"/>
      <c r="K6" s="37"/>
      <c r="L6" s="37"/>
      <c r="M6" s="37"/>
      <c r="N6" s="37"/>
      <c r="O6" s="37"/>
      <c r="P6" s="37"/>
      <c r="Q6" s="46"/>
    </row>
    <row r="7" spans="1:27" ht="20.45" customHeight="1">
      <c r="D7" s="46"/>
      <c r="E7" s="23"/>
      <c r="F7" s="26"/>
      <c r="G7" s="37"/>
      <c r="H7" s="37"/>
      <c r="I7" s="37"/>
      <c r="J7" s="37"/>
      <c r="K7" s="37"/>
      <c r="L7" s="37"/>
      <c r="M7" s="37"/>
      <c r="N7" s="37"/>
      <c r="O7" s="37"/>
      <c r="P7" s="37"/>
      <c r="Q7" s="46"/>
    </row>
    <row r="8" spans="1:27" ht="20.45" customHeight="1">
      <c r="D8" s="46"/>
      <c r="E8" s="23"/>
      <c r="F8" s="26"/>
      <c r="G8" s="37"/>
      <c r="H8" s="37"/>
      <c r="I8" s="37"/>
      <c r="J8" s="37"/>
      <c r="K8" s="37"/>
      <c r="L8" s="37"/>
      <c r="M8" s="37"/>
      <c r="N8" s="37"/>
      <c r="O8" s="37"/>
      <c r="P8" s="37"/>
      <c r="Q8" s="46"/>
    </row>
    <row r="9" spans="1:27" ht="20.45" customHeight="1">
      <c r="D9" s="46"/>
      <c r="E9" s="23"/>
      <c r="F9" s="26"/>
      <c r="G9" s="37"/>
      <c r="H9" s="37"/>
      <c r="I9" s="37"/>
      <c r="J9" s="37"/>
      <c r="K9" s="37"/>
      <c r="L9" s="37"/>
      <c r="M9" s="37"/>
      <c r="N9" s="37"/>
      <c r="O9" s="37"/>
      <c r="P9" s="37"/>
      <c r="Q9" s="46"/>
    </row>
    <row r="10" spans="1:27" ht="20.45" customHeight="1">
      <c r="D10" s="46"/>
      <c r="E10" s="23"/>
      <c r="F10" s="26"/>
      <c r="G10" s="37"/>
      <c r="H10" s="37"/>
      <c r="I10" s="37"/>
      <c r="J10" s="37"/>
      <c r="K10" s="37"/>
      <c r="L10" s="37"/>
      <c r="M10" s="37"/>
      <c r="N10" s="37"/>
      <c r="O10" s="37"/>
      <c r="P10" s="37"/>
      <c r="Q10" s="46"/>
    </row>
    <row r="11" spans="1:27" ht="20.45" customHeight="1">
      <c r="D11" s="46"/>
      <c r="E11" s="23"/>
      <c r="F11" s="26"/>
      <c r="G11" s="37"/>
      <c r="H11" s="37"/>
      <c r="I11" s="37"/>
      <c r="J11" s="37"/>
      <c r="K11" s="37"/>
      <c r="L11" s="37"/>
      <c r="M11" s="37"/>
      <c r="N11" s="37"/>
      <c r="O11" s="37"/>
      <c r="P11" s="37"/>
      <c r="Q11" s="46"/>
    </row>
    <row r="12" spans="1:27" ht="20.45" customHeight="1">
      <c r="D12" s="46"/>
      <c r="E12" s="23"/>
      <c r="F12" s="26"/>
      <c r="G12" s="37"/>
      <c r="H12" s="37"/>
      <c r="I12" s="37"/>
      <c r="J12" s="37"/>
      <c r="K12" s="37"/>
      <c r="L12" s="37"/>
      <c r="M12" s="37"/>
      <c r="N12" s="37"/>
      <c r="O12" s="37"/>
      <c r="P12" s="37"/>
      <c r="Q12" s="46"/>
    </row>
    <row r="13" spans="1:27" ht="20.45" customHeight="1">
      <c r="D13" s="46"/>
      <c r="E13" s="23"/>
      <c r="F13" s="26"/>
      <c r="G13" s="37"/>
      <c r="H13" s="37"/>
      <c r="I13" s="37"/>
      <c r="J13" s="37"/>
      <c r="K13" s="37"/>
      <c r="L13" s="37"/>
      <c r="M13" s="37"/>
      <c r="N13" s="37"/>
      <c r="O13" s="37"/>
      <c r="P13" s="37"/>
      <c r="Q13" s="46"/>
    </row>
    <row r="14" spans="1:27" ht="20.45" customHeight="1">
      <c r="D14" s="46"/>
      <c r="E14" s="23"/>
      <c r="F14" s="26"/>
      <c r="G14" s="37"/>
      <c r="H14" s="37"/>
      <c r="I14" s="37"/>
      <c r="J14" s="37"/>
      <c r="K14" s="37"/>
      <c r="L14" s="37"/>
      <c r="M14" s="37"/>
      <c r="N14" s="37"/>
      <c r="O14" s="37"/>
      <c r="P14" s="37"/>
      <c r="Q14" s="46"/>
    </row>
    <row r="15" spans="1:27" ht="20.45" customHeight="1">
      <c r="D15" s="46"/>
      <c r="E15" s="23"/>
      <c r="F15" s="26"/>
      <c r="G15" s="37"/>
      <c r="H15" s="37"/>
      <c r="I15" s="37"/>
      <c r="J15" s="37"/>
      <c r="K15" s="37"/>
      <c r="L15" s="37"/>
      <c r="M15" s="37"/>
      <c r="N15" s="37"/>
      <c r="O15" s="37"/>
      <c r="P15" s="37"/>
      <c r="Q15" s="46"/>
    </row>
    <row r="16" spans="1:27" ht="20.45" customHeight="1">
      <c r="D16" s="46"/>
      <c r="E16" s="23"/>
      <c r="F16" s="26"/>
      <c r="G16" s="37"/>
      <c r="H16" s="37"/>
      <c r="I16" s="37"/>
      <c r="J16" s="37"/>
      <c r="K16" s="37"/>
      <c r="L16" s="37"/>
      <c r="M16" s="37"/>
      <c r="N16" s="37"/>
      <c r="O16" s="37"/>
      <c r="P16" s="37"/>
      <c r="Q16" s="46"/>
    </row>
    <row r="17" spans="2:17" ht="20.45" customHeight="1">
      <c r="D17" s="46"/>
      <c r="E17" s="23"/>
      <c r="F17" s="26"/>
      <c r="G17" s="37"/>
      <c r="H17" s="37"/>
      <c r="I17" s="37"/>
      <c r="J17" s="37"/>
      <c r="K17" s="37"/>
      <c r="L17" s="37"/>
      <c r="M17" s="37"/>
      <c r="N17" s="37"/>
      <c r="O17" s="37"/>
      <c r="P17" s="37"/>
      <c r="Q17" s="46"/>
    </row>
    <row r="18" spans="2:17" ht="20.45" customHeight="1">
      <c r="D18" s="46"/>
      <c r="E18" s="23"/>
      <c r="F18" s="26"/>
      <c r="G18" s="37"/>
      <c r="H18" s="37"/>
      <c r="I18" s="37"/>
      <c r="J18" s="37"/>
      <c r="K18" s="37"/>
      <c r="L18" s="37"/>
      <c r="M18" s="37"/>
      <c r="N18" s="37"/>
      <c r="O18" s="37"/>
      <c r="P18" s="37"/>
      <c r="Q18" s="46"/>
    </row>
    <row r="19" spans="2:17" ht="20.45" customHeight="1">
      <c r="D19" s="46"/>
      <c r="E19" s="23"/>
      <c r="F19" s="26"/>
      <c r="G19" s="37"/>
      <c r="H19" s="37"/>
      <c r="I19" s="37"/>
      <c r="J19" s="37"/>
      <c r="K19" s="37"/>
      <c r="L19" s="37"/>
      <c r="M19" s="37"/>
      <c r="N19" s="37"/>
      <c r="O19" s="37"/>
      <c r="P19" s="37"/>
      <c r="Q19" s="46"/>
    </row>
    <row r="20" spans="2:17" ht="20.45" customHeight="1">
      <c r="D20" s="46"/>
      <c r="E20" s="23"/>
      <c r="F20" s="26"/>
      <c r="G20" s="37"/>
      <c r="H20" s="37"/>
      <c r="I20" s="37"/>
      <c r="J20" s="37"/>
      <c r="K20" s="37"/>
      <c r="L20" s="37"/>
      <c r="M20" s="37"/>
      <c r="N20" s="37"/>
      <c r="O20" s="37"/>
      <c r="P20" s="37"/>
      <c r="Q20" s="46"/>
    </row>
    <row r="21" spans="2:17" ht="20.45" customHeight="1">
      <c r="D21" s="46"/>
      <c r="E21" s="23"/>
      <c r="F21" s="26"/>
      <c r="G21" s="37"/>
      <c r="H21" s="37"/>
      <c r="I21" s="37"/>
      <c r="J21" s="37"/>
      <c r="K21" s="37"/>
      <c r="L21" s="37"/>
      <c r="M21" s="37"/>
      <c r="N21" s="37"/>
      <c r="O21" s="37"/>
      <c r="P21" s="37"/>
      <c r="Q21" s="46"/>
    </row>
    <row r="22" spans="2:17" ht="20.45" customHeight="1">
      <c r="D22" s="46"/>
      <c r="E22" s="23"/>
      <c r="F22" s="26"/>
      <c r="G22" s="37"/>
      <c r="H22" s="37"/>
      <c r="I22" s="37"/>
      <c r="J22" s="37"/>
      <c r="K22" s="37"/>
      <c r="L22" s="37"/>
      <c r="M22" s="37"/>
      <c r="N22" s="37"/>
      <c r="O22" s="37"/>
      <c r="P22" s="37"/>
      <c r="Q22" s="46"/>
    </row>
    <row r="23" spans="2:17" ht="20.45" customHeight="1">
      <c r="D23" s="46"/>
      <c r="E23" s="23"/>
      <c r="F23" s="26"/>
      <c r="G23" s="37"/>
      <c r="H23" s="37"/>
      <c r="I23" s="37"/>
      <c r="J23" s="37"/>
      <c r="K23" s="37"/>
      <c r="L23" s="37"/>
      <c r="M23" s="37"/>
      <c r="N23" s="37"/>
      <c r="O23" s="37"/>
      <c r="P23" s="37"/>
      <c r="Q23" s="46"/>
    </row>
    <row r="24" spans="2:17" ht="20.45" customHeight="1">
      <c r="D24" s="46"/>
      <c r="E24" s="23"/>
      <c r="F24" s="26"/>
      <c r="G24" s="37"/>
      <c r="H24" s="37"/>
      <c r="I24" s="37"/>
      <c r="J24" s="37"/>
      <c r="K24" s="37"/>
      <c r="L24" s="37"/>
      <c r="M24" s="37"/>
      <c r="N24" s="37"/>
      <c r="O24" s="37"/>
      <c r="P24" s="37"/>
      <c r="Q24" s="46"/>
    </row>
    <row r="25" spans="2:17" ht="20.45" customHeight="1">
      <c r="D25" s="46"/>
      <c r="E25" s="23"/>
      <c r="F25" s="26"/>
      <c r="G25" s="37"/>
      <c r="H25" s="37"/>
      <c r="I25" s="37"/>
      <c r="J25" s="37"/>
      <c r="K25" s="37"/>
      <c r="L25" s="37"/>
      <c r="M25" s="37"/>
      <c r="N25" s="37"/>
      <c r="O25" s="37"/>
      <c r="P25" s="37"/>
      <c r="Q25" s="46"/>
    </row>
    <row r="26" spans="2:17" ht="20.45" customHeight="1">
      <c r="D26" s="46"/>
      <c r="E26" s="23"/>
      <c r="F26" s="26"/>
      <c r="G26" s="37"/>
      <c r="H26" s="37"/>
      <c r="I26" s="37"/>
      <c r="J26" s="37"/>
      <c r="K26" s="37"/>
      <c r="L26" s="37"/>
      <c r="M26" s="37"/>
      <c r="N26" s="37"/>
      <c r="O26" s="37"/>
      <c r="P26" s="37"/>
      <c r="Q26" s="46"/>
    </row>
    <row r="27" spans="2:17" ht="20.45" customHeight="1">
      <c r="D27" s="46"/>
      <c r="E27" s="23"/>
      <c r="F27" s="26"/>
      <c r="G27" s="37"/>
      <c r="H27" s="37"/>
      <c r="I27" s="37"/>
      <c r="J27" s="37"/>
      <c r="K27" s="37"/>
      <c r="L27" s="37"/>
      <c r="M27" s="37"/>
      <c r="N27" s="37"/>
      <c r="O27" s="37"/>
      <c r="P27" s="37"/>
      <c r="Q27" s="46"/>
    </row>
    <row r="28" spans="2:17" ht="20.45" customHeight="1">
      <c r="D28" s="46"/>
      <c r="E28" s="23"/>
      <c r="F28" s="26"/>
      <c r="G28" s="37"/>
      <c r="H28" s="37"/>
      <c r="I28" s="37"/>
      <c r="J28" s="37"/>
      <c r="K28" s="37"/>
      <c r="L28" s="37"/>
      <c r="M28" s="37"/>
      <c r="N28" s="37"/>
      <c r="O28" s="37"/>
      <c r="P28" s="37"/>
      <c r="Q28" s="46"/>
    </row>
    <row r="29" spans="2:17" ht="20.45" customHeight="1">
      <c r="C29" s="20" t="s">
        <v>981</v>
      </c>
      <c r="D29" s="46" t="s">
        <v>864</v>
      </c>
      <c r="E29" s="23"/>
      <c r="F29" s="26"/>
      <c r="G29" s="37"/>
      <c r="H29" s="37"/>
      <c r="I29" s="37"/>
      <c r="J29" s="37"/>
      <c r="K29" s="37"/>
      <c r="L29" s="37"/>
      <c r="M29" s="37"/>
      <c r="N29" s="37"/>
      <c r="O29" s="37"/>
      <c r="P29" s="37"/>
      <c r="Q29" s="46"/>
    </row>
    <row r="30" spans="2:17" ht="20.45" customHeight="1">
      <c r="B30" s="20" t="s">
        <v>957</v>
      </c>
      <c r="D30" s="266" t="s">
        <v>980</v>
      </c>
      <c r="E30" s="267"/>
      <c r="F30" s="267"/>
      <c r="G30" s="267"/>
      <c r="H30" s="267"/>
      <c r="I30" s="267"/>
      <c r="J30" s="267"/>
      <c r="K30" s="267"/>
      <c r="L30" s="267"/>
      <c r="M30" s="267"/>
      <c r="N30" s="267"/>
      <c r="O30" s="267"/>
      <c r="P30" s="267"/>
      <c r="Q30" s="268"/>
    </row>
    <row r="31" spans="2:17" ht="20.45" customHeight="1">
      <c r="B31" s="20" t="s">
        <v>935</v>
      </c>
      <c r="D31" s="46" t="s">
        <v>157</v>
      </c>
      <c r="E31" s="23"/>
      <c r="F31" s="26" t="s">
        <v>769</v>
      </c>
      <c r="G31" s="37">
        <v>1</v>
      </c>
      <c r="H31" s="37"/>
      <c r="I31" s="37"/>
      <c r="J31" s="37"/>
      <c r="K31" s="37"/>
      <c r="L31" s="37"/>
      <c r="M31" s="37"/>
      <c r="N31" s="37"/>
      <c r="O31" s="37"/>
      <c r="P31" s="37"/>
      <c r="Q31" s="46"/>
    </row>
    <row r="32" spans="2:17" ht="20.45" customHeight="1">
      <c r="B32" s="20" t="s">
        <v>941</v>
      </c>
      <c r="D32" s="46" t="s">
        <v>158</v>
      </c>
      <c r="E32" s="23"/>
      <c r="F32" s="26" t="s">
        <v>769</v>
      </c>
      <c r="G32" s="37">
        <v>1</v>
      </c>
      <c r="H32" s="37"/>
      <c r="I32" s="37"/>
      <c r="J32" s="37"/>
      <c r="K32" s="37"/>
      <c r="L32" s="37"/>
      <c r="M32" s="37"/>
      <c r="N32" s="37"/>
      <c r="O32" s="37"/>
      <c r="P32" s="37"/>
      <c r="Q32" s="46"/>
    </row>
    <row r="33" spans="2:17" ht="20.45" customHeight="1">
      <c r="B33" s="20" t="s">
        <v>942</v>
      </c>
      <c r="D33" s="46" t="s">
        <v>159</v>
      </c>
      <c r="E33" s="23"/>
      <c r="F33" s="26" t="s">
        <v>769</v>
      </c>
      <c r="G33" s="37">
        <v>1</v>
      </c>
      <c r="H33" s="37"/>
      <c r="I33" s="37"/>
      <c r="J33" s="37"/>
      <c r="K33" s="37"/>
      <c r="L33" s="37"/>
      <c r="M33" s="37"/>
      <c r="N33" s="37"/>
      <c r="O33" s="37"/>
      <c r="P33" s="37"/>
      <c r="Q33" s="46"/>
    </row>
    <row r="34" spans="2:17" ht="20.45" customHeight="1">
      <c r="B34" s="20" t="s">
        <v>948</v>
      </c>
      <c r="D34" s="46" t="s">
        <v>160</v>
      </c>
      <c r="E34" s="23"/>
      <c r="F34" s="26" t="s">
        <v>769</v>
      </c>
      <c r="G34" s="37">
        <v>1</v>
      </c>
      <c r="H34" s="37"/>
      <c r="I34" s="37"/>
      <c r="J34" s="37"/>
      <c r="K34" s="37"/>
      <c r="L34" s="37"/>
      <c r="M34" s="37"/>
      <c r="N34" s="37"/>
      <c r="O34" s="37"/>
      <c r="P34" s="37"/>
      <c r="Q34" s="46"/>
    </row>
    <row r="35" spans="2:17" ht="20.45" customHeight="1">
      <c r="B35" s="20" t="s">
        <v>953</v>
      </c>
      <c r="D35" s="46" t="s">
        <v>161</v>
      </c>
      <c r="E35" s="23"/>
      <c r="F35" s="26" t="s">
        <v>769</v>
      </c>
      <c r="G35" s="37">
        <v>1</v>
      </c>
      <c r="H35" s="37"/>
      <c r="I35" s="37"/>
      <c r="J35" s="37"/>
      <c r="K35" s="37"/>
      <c r="L35" s="37"/>
      <c r="M35" s="37"/>
      <c r="N35" s="37"/>
      <c r="O35" s="37"/>
      <c r="P35" s="37"/>
      <c r="Q35" s="46"/>
    </row>
    <row r="36" spans="2:17" ht="20.45" customHeight="1">
      <c r="B36" s="20" t="s">
        <v>974</v>
      </c>
      <c r="D36" s="46" t="s">
        <v>162</v>
      </c>
      <c r="E36" s="23"/>
      <c r="F36" s="26" t="s">
        <v>769</v>
      </c>
      <c r="G36" s="37">
        <v>1</v>
      </c>
      <c r="H36" s="37"/>
      <c r="I36" s="37"/>
      <c r="J36" s="37"/>
      <c r="K36" s="37"/>
      <c r="L36" s="37"/>
      <c r="M36" s="37"/>
      <c r="N36" s="37"/>
      <c r="O36" s="37"/>
      <c r="P36" s="37"/>
      <c r="Q36" s="46"/>
    </row>
    <row r="37" spans="2:17" ht="20.45" customHeight="1">
      <c r="B37" s="20" t="s">
        <v>955</v>
      </c>
      <c r="D37" s="46" t="s">
        <v>163</v>
      </c>
      <c r="E37" s="23"/>
      <c r="F37" s="26" t="s">
        <v>769</v>
      </c>
      <c r="G37" s="37">
        <v>1</v>
      </c>
      <c r="H37" s="37"/>
      <c r="I37" s="37"/>
      <c r="J37" s="37"/>
      <c r="K37" s="37"/>
      <c r="L37" s="37"/>
      <c r="M37" s="37"/>
      <c r="N37" s="37"/>
      <c r="O37" s="37"/>
      <c r="P37" s="37"/>
      <c r="Q37" s="46"/>
    </row>
    <row r="38" spans="2:17" ht="20.45" customHeight="1">
      <c r="D38" s="46"/>
      <c r="E38" s="23"/>
      <c r="F38" s="26"/>
      <c r="G38" s="37"/>
      <c r="H38" s="37"/>
      <c r="I38" s="37"/>
      <c r="J38" s="37"/>
      <c r="K38" s="37"/>
      <c r="L38" s="37"/>
      <c r="M38" s="37"/>
      <c r="N38" s="37"/>
      <c r="O38" s="37"/>
      <c r="P38" s="37"/>
      <c r="Q38" s="46"/>
    </row>
    <row r="39" spans="2:17" ht="20.45" customHeight="1">
      <c r="D39" s="46"/>
      <c r="E39" s="23"/>
      <c r="F39" s="26"/>
      <c r="G39" s="37"/>
      <c r="H39" s="37"/>
      <c r="I39" s="37"/>
      <c r="J39" s="37"/>
      <c r="K39" s="37"/>
      <c r="L39" s="37"/>
      <c r="M39" s="37"/>
      <c r="N39" s="37"/>
      <c r="O39" s="37"/>
      <c r="P39" s="37"/>
      <c r="Q39" s="46"/>
    </row>
    <row r="40" spans="2:17" ht="20.45" customHeight="1">
      <c r="D40" s="46"/>
      <c r="E40" s="23"/>
      <c r="F40" s="26"/>
      <c r="G40" s="37"/>
      <c r="H40" s="37"/>
      <c r="I40" s="37"/>
      <c r="J40" s="37"/>
      <c r="K40" s="37"/>
      <c r="L40" s="37"/>
      <c r="M40" s="37"/>
      <c r="N40" s="37"/>
      <c r="O40" s="37"/>
      <c r="P40" s="37"/>
      <c r="Q40" s="46"/>
    </row>
    <row r="41" spans="2:17" ht="20.45" customHeight="1">
      <c r="D41" s="46"/>
      <c r="E41" s="23"/>
      <c r="F41" s="26"/>
      <c r="G41" s="37"/>
      <c r="H41" s="37"/>
      <c r="I41" s="37"/>
      <c r="J41" s="37"/>
      <c r="K41" s="37"/>
      <c r="L41" s="37"/>
      <c r="M41" s="37"/>
      <c r="N41" s="37"/>
      <c r="O41" s="37"/>
      <c r="P41" s="37"/>
      <c r="Q41" s="46"/>
    </row>
    <row r="42" spans="2:17" ht="20.45" customHeight="1">
      <c r="D42" s="46"/>
      <c r="E42" s="23"/>
      <c r="F42" s="26"/>
      <c r="G42" s="37"/>
      <c r="H42" s="37"/>
      <c r="I42" s="37"/>
      <c r="J42" s="37"/>
      <c r="K42" s="37"/>
      <c r="L42" s="37"/>
      <c r="M42" s="37"/>
      <c r="N42" s="37"/>
      <c r="O42" s="37"/>
      <c r="P42" s="37"/>
      <c r="Q42" s="46"/>
    </row>
    <row r="43" spans="2:17" ht="20.45" customHeight="1">
      <c r="D43" s="46"/>
      <c r="E43" s="23"/>
      <c r="F43" s="26"/>
      <c r="G43" s="37"/>
      <c r="H43" s="37"/>
      <c r="I43" s="37"/>
      <c r="J43" s="37"/>
      <c r="K43" s="37"/>
      <c r="L43" s="37"/>
      <c r="M43" s="37"/>
      <c r="N43" s="37"/>
      <c r="O43" s="37"/>
      <c r="P43" s="37"/>
      <c r="Q43" s="46"/>
    </row>
    <row r="44" spans="2:17" ht="20.45" customHeight="1">
      <c r="D44" s="46"/>
      <c r="E44" s="23"/>
      <c r="F44" s="26"/>
      <c r="G44" s="37"/>
      <c r="H44" s="37"/>
      <c r="I44" s="37"/>
      <c r="J44" s="37"/>
      <c r="K44" s="37"/>
      <c r="L44" s="37"/>
      <c r="M44" s="37"/>
      <c r="N44" s="37"/>
      <c r="O44" s="37"/>
      <c r="P44" s="37"/>
      <c r="Q44" s="46"/>
    </row>
    <row r="45" spans="2:17" ht="20.45" customHeight="1">
      <c r="D45" s="46"/>
      <c r="E45" s="23"/>
      <c r="F45" s="26"/>
      <c r="G45" s="37"/>
      <c r="H45" s="37"/>
      <c r="I45" s="37"/>
      <c r="J45" s="37"/>
      <c r="K45" s="37"/>
      <c r="L45" s="37"/>
      <c r="M45" s="37"/>
      <c r="N45" s="37"/>
      <c r="O45" s="37"/>
      <c r="P45" s="37"/>
      <c r="Q45" s="46"/>
    </row>
    <row r="46" spans="2:17" ht="20.45" customHeight="1">
      <c r="D46" s="46"/>
      <c r="E46" s="23"/>
      <c r="F46" s="26"/>
      <c r="G46" s="37"/>
      <c r="H46" s="37"/>
      <c r="I46" s="37"/>
      <c r="J46" s="37"/>
      <c r="K46" s="37"/>
      <c r="L46" s="37"/>
      <c r="M46" s="37"/>
      <c r="N46" s="37"/>
      <c r="O46" s="37"/>
      <c r="P46" s="37"/>
      <c r="Q46" s="46"/>
    </row>
    <row r="47" spans="2:17" ht="20.45" customHeight="1">
      <c r="D47" s="46"/>
      <c r="E47" s="23"/>
      <c r="F47" s="26"/>
      <c r="G47" s="37"/>
      <c r="H47" s="37"/>
      <c r="I47" s="37"/>
      <c r="J47" s="37"/>
      <c r="K47" s="37"/>
      <c r="L47" s="37"/>
      <c r="M47" s="37"/>
      <c r="N47" s="37"/>
      <c r="O47" s="37"/>
      <c r="P47" s="37"/>
      <c r="Q47" s="46"/>
    </row>
    <row r="48" spans="2:17" ht="20.45" customHeight="1">
      <c r="D48" s="46"/>
      <c r="E48" s="23"/>
      <c r="F48" s="26"/>
      <c r="G48" s="37"/>
      <c r="H48" s="37"/>
      <c r="I48" s="37"/>
      <c r="J48" s="37"/>
      <c r="K48" s="37"/>
      <c r="L48" s="37"/>
      <c r="M48" s="37"/>
      <c r="N48" s="37"/>
      <c r="O48" s="37"/>
      <c r="P48" s="37"/>
      <c r="Q48" s="46"/>
    </row>
    <row r="49" spans="2:17" ht="20.45" customHeight="1">
      <c r="D49" s="46"/>
      <c r="E49" s="23"/>
      <c r="F49" s="26"/>
      <c r="G49" s="37"/>
      <c r="H49" s="37"/>
      <c r="I49" s="37"/>
      <c r="J49" s="37"/>
      <c r="K49" s="37"/>
      <c r="L49" s="37"/>
      <c r="M49" s="37"/>
      <c r="N49" s="37"/>
      <c r="O49" s="37"/>
      <c r="P49" s="37"/>
      <c r="Q49" s="46"/>
    </row>
    <row r="50" spans="2:17" ht="20.45" customHeight="1">
      <c r="D50" s="46"/>
      <c r="E50" s="23"/>
      <c r="F50" s="26"/>
      <c r="G50" s="37"/>
      <c r="H50" s="37"/>
      <c r="I50" s="37"/>
      <c r="J50" s="37"/>
      <c r="K50" s="37"/>
      <c r="L50" s="37"/>
      <c r="M50" s="37"/>
      <c r="N50" s="37"/>
      <c r="O50" s="37"/>
      <c r="P50" s="37"/>
      <c r="Q50" s="46"/>
    </row>
    <row r="51" spans="2:17" ht="20.45" customHeight="1">
      <c r="D51" s="46"/>
      <c r="E51" s="23"/>
      <c r="F51" s="26"/>
      <c r="G51" s="37"/>
      <c r="H51" s="37"/>
      <c r="I51" s="37"/>
      <c r="J51" s="37"/>
      <c r="K51" s="37"/>
      <c r="L51" s="37"/>
      <c r="M51" s="37"/>
      <c r="N51" s="37"/>
      <c r="O51" s="37"/>
      <c r="P51" s="37"/>
      <c r="Q51" s="46"/>
    </row>
    <row r="52" spans="2:17" ht="20.45" customHeight="1">
      <c r="D52" s="46"/>
      <c r="E52" s="23"/>
      <c r="F52" s="26"/>
      <c r="G52" s="37"/>
      <c r="H52" s="37"/>
      <c r="I52" s="37"/>
      <c r="J52" s="37"/>
      <c r="K52" s="37"/>
      <c r="L52" s="37"/>
      <c r="M52" s="37"/>
      <c r="N52" s="37"/>
      <c r="O52" s="37"/>
      <c r="P52" s="37"/>
      <c r="Q52" s="46"/>
    </row>
    <row r="53" spans="2:17" ht="20.45" customHeight="1">
      <c r="D53" s="46"/>
      <c r="E53" s="23"/>
      <c r="F53" s="26"/>
      <c r="G53" s="37"/>
      <c r="H53" s="37"/>
      <c r="I53" s="37"/>
      <c r="J53" s="37"/>
      <c r="K53" s="37"/>
      <c r="L53" s="37"/>
      <c r="M53" s="37"/>
      <c r="N53" s="37"/>
      <c r="O53" s="37"/>
      <c r="P53" s="37"/>
      <c r="Q53" s="46"/>
    </row>
    <row r="54" spans="2:17" ht="20.45" customHeight="1">
      <c r="D54" s="46"/>
      <c r="E54" s="23"/>
      <c r="F54" s="26"/>
      <c r="G54" s="37"/>
      <c r="H54" s="37"/>
      <c r="I54" s="37"/>
      <c r="J54" s="37"/>
      <c r="K54" s="37"/>
      <c r="L54" s="37"/>
      <c r="M54" s="37"/>
      <c r="N54" s="37"/>
      <c r="O54" s="37"/>
      <c r="P54" s="37"/>
      <c r="Q54" s="46"/>
    </row>
    <row r="55" spans="2:17" ht="20.45" customHeight="1">
      <c r="B55" s="20" t="s">
        <v>979</v>
      </c>
      <c r="C55" s="20" t="s">
        <v>981</v>
      </c>
      <c r="D55" s="46" t="s">
        <v>864</v>
      </c>
      <c r="E55" s="23"/>
      <c r="F55" s="26"/>
      <c r="G55" s="37"/>
      <c r="H55" s="37"/>
      <c r="I55" s="37"/>
      <c r="J55" s="37"/>
      <c r="K55" s="37"/>
      <c r="L55" s="37"/>
      <c r="M55" s="37"/>
      <c r="N55" s="37"/>
      <c r="O55" s="37"/>
      <c r="P55" s="37"/>
      <c r="Q55" s="46"/>
    </row>
  </sheetData>
  <mergeCells count="15">
    <mergeCell ref="A2:A3"/>
    <mergeCell ref="Q2:Q3"/>
    <mergeCell ref="B2:B3"/>
    <mergeCell ref="C2:C3"/>
    <mergeCell ref="E2:E3"/>
    <mergeCell ref="F2:F3"/>
    <mergeCell ref="G2:G3"/>
    <mergeCell ref="H2:I2"/>
    <mergeCell ref="P2:P3"/>
    <mergeCell ref="D2:D3"/>
    <mergeCell ref="D4:Q4"/>
    <mergeCell ref="D30:Q30"/>
    <mergeCell ref="J2:L2"/>
    <mergeCell ref="M2:N2"/>
    <mergeCell ref="D1:Q1"/>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5" orientation="landscape" verticalDpi="0" r:id="rId1"/>
  <headerFooter alignWithMargins="0"/>
</worksheet>
</file>

<file path=xl/worksheets/sheet5.xml><?xml version="1.0" encoding="utf-8"?>
<worksheet xmlns="http://schemas.openxmlformats.org/spreadsheetml/2006/main" xmlns:r="http://schemas.openxmlformats.org/officeDocument/2006/relationships">
  <dimension ref="A1:AE315"/>
  <sheetViews>
    <sheetView topLeftCell="D1" workbookViewId="0">
      <pane ySplit="3" topLeftCell="A4" activePane="bottomLeft" state="frozen"/>
      <selection activeCell="D1" sqref="D1"/>
      <selection pane="bottomLeft" activeCell="H5" sqref="H5"/>
    </sheetView>
  </sheetViews>
  <sheetFormatPr defaultRowHeight="23.1" customHeight="1"/>
  <cols>
    <col min="1" max="1" width="12.109375" style="20" hidden="1" customWidth="1"/>
    <col min="2" max="2" width="17.44140625" style="20" hidden="1" customWidth="1"/>
    <col min="3" max="3" width="20.6640625" style="20" hidden="1" customWidth="1"/>
    <col min="4" max="4" width="24.33203125" style="20" customWidth="1"/>
    <col min="5" max="5" width="25.33203125" style="20" customWidth="1"/>
    <col min="6" max="6" width="4.21875" style="25" customWidth="1"/>
    <col min="7" max="7" width="10" style="21" customWidth="1"/>
    <col min="8" max="8" width="13" style="36" customWidth="1"/>
    <col min="9" max="9" width="13.21875" style="36" customWidth="1"/>
    <col min="10" max="10" width="5.5546875" style="36" hidden="1" customWidth="1"/>
    <col min="11" max="11" width="10.44140625" style="36" customWidth="1"/>
    <col min="12" max="12" width="11.77734375" style="36" customWidth="1"/>
    <col min="13" max="13" width="8.44140625" style="36" customWidth="1"/>
    <col min="14" max="14" width="9.109375" style="36" customWidth="1"/>
    <col min="15" max="15" width="6" style="36" hidden="1" customWidth="1"/>
    <col min="16" max="16" width="13" style="36" customWidth="1"/>
    <col min="17" max="17" width="11.109375" style="20" customWidth="1"/>
    <col min="18" max="26" width="8.88671875" style="2"/>
    <col min="27" max="31" width="11.77734375" style="36" customWidth="1"/>
    <col min="32" max="16384" width="8.88671875" style="2"/>
  </cols>
  <sheetData>
    <row r="1" spans="1:31" ht="23.1" customHeight="1">
      <c r="A1" s="20" t="s">
        <v>977</v>
      </c>
      <c r="B1" s="20" t="s">
        <v>978</v>
      </c>
      <c r="D1" s="277" t="s">
        <v>965</v>
      </c>
      <c r="E1" s="278"/>
      <c r="F1" s="278"/>
      <c r="G1" s="278"/>
      <c r="H1" s="278"/>
      <c r="I1" s="278"/>
      <c r="J1" s="278"/>
      <c r="K1" s="278"/>
      <c r="L1" s="278"/>
      <c r="M1" s="278"/>
      <c r="N1" s="278"/>
      <c r="W1" s="276" t="s">
        <v>70</v>
      </c>
      <c r="X1" s="276"/>
      <c r="Y1" s="276"/>
      <c r="Z1" s="59"/>
      <c r="AA1" s="59" t="s">
        <v>75</v>
      </c>
      <c r="AB1" s="59"/>
      <c r="AC1" s="59"/>
      <c r="AD1" s="59"/>
      <c r="AE1" s="59"/>
    </row>
    <row r="2" spans="1:31" s="17" customFormat="1" ht="23.1" customHeight="1">
      <c r="A2" s="272" t="s">
        <v>57</v>
      </c>
      <c r="B2" s="272" t="s">
        <v>23</v>
      </c>
      <c r="C2" s="274" t="s">
        <v>20</v>
      </c>
      <c r="D2" s="273" t="s">
        <v>64</v>
      </c>
      <c r="E2" s="273" t="s">
        <v>65</v>
      </c>
      <c r="F2" s="275" t="s">
        <v>0</v>
      </c>
      <c r="G2" s="275" t="s">
        <v>1</v>
      </c>
      <c r="H2" s="269" t="s">
        <v>26</v>
      </c>
      <c r="I2" s="269"/>
      <c r="J2" s="269" t="s">
        <v>27</v>
      </c>
      <c r="K2" s="269"/>
      <c r="L2" s="269"/>
      <c r="M2" s="269" t="s">
        <v>28</v>
      </c>
      <c r="N2" s="269"/>
      <c r="O2" s="53"/>
      <c r="P2" s="269" t="s">
        <v>41</v>
      </c>
      <c r="Q2" s="273" t="s">
        <v>32</v>
      </c>
      <c r="W2" s="17" t="s">
        <v>71</v>
      </c>
      <c r="X2" s="17" t="s">
        <v>72</v>
      </c>
      <c r="Y2" s="17" t="s">
        <v>73</v>
      </c>
      <c r="Z2" s="17" t="s">
        <v>74</v>
      </c>
      <c r="AA2" s="39" t="s">
        <v>125</v>
      </c>
      <c r="AB2" s="39" t="s">
        <v>124</v>
      </c>
      <c r="AC2" s="39" t="s">
        <v>76</v>
      </c>
      <c r="AD2" s="39" t="s">
        <v>78</v>
      </c>
      <c r="AE2" s="39" t="s">
        <v>77</v>
      </c>
    </row>
    <row r="3" spans="1:31" s="17" customFormat="1" ht="23.1" customHeight="1">
      <c r="A3" s="272"/>
      <c r="B3" s="272"/>
      <c r="C3" s="274"/>
      <c r="D3" s="273"/>
      <c r="E3" s="273"/>
      <c r="F3" s="275"/>
      <c r="G3" s="275"/>
      <c r="H3" s="53" t="s">
        <v>42</v>
      </c>
      <c r="I3" s="53" t="s">
        <v>43</v>
      </c>
      <c r="J3" s="53" t="s">
        <v>1</v>
      </c>
      <c r="K3" s="53" t="s">
        <v>42</v>
      </c>
      <c r="L3" s="53" t="s">
        <v>43</v>
      </c>
      <c r="M3" s="53" t="s">
        <v>44</v>
      </c>
      <c r="N3" s="53" t="s">
        <v>43</v>
      </c>
      <c r="O3" s="53" t="s">
        <v>45</v>
      </c>
      <c r="P3" s="269"/>
      <c r="Q3" s="273"/>
      <c r="W3" s="2"/>
      <c r="X3" s="2"/>
      <c r="Y3" s="2"/>
      <c r="Z3" s="2"/>
      <c r="AA3" s="36"/>
      <c r="AB3" s="36"/>
      <c r="AC3" s="36"/>
      <c r="AD3" s="36">
        <f>IF(옵션!$C$11 =0, "1", 옵션!$C$11)</f>
        <v>1000</v>
      </c>
      <c r="AE3" s="36">
        <f>IF(옵션!$C$12 =0, "1", 옵션!$C$12)</f>
        <v>1000</v>
      </c>
    </row>
    <row r="4" spans="1:31" ht="23.1" customHeight="1">
      <c r="B4" s="20" t="s">
        <v>957</v>
      </c>
      <c r="D4" s="266" t="s">
        <v>956</v>
      </c>
      <c r="E4" s="267"/>
      <c r="F4" s="267"/>
      <c r="G4" s="267"/>
      <c r="H4" s="267"/>
      <c r="I4" s="267"/>
      <c r="J4" s="267"/>
      <c r="K4" s="267"/>
      <c r="L4" s="267"/>
      <c r="M4" s="267"/>
      <c r="N4" s="267"/>
      <c r="O4" s="267"/>
      <c r="P4" s="267"/>
      <c r="Q4" s="268"/>
    </row>
    <row r="5" spans="1:31" ht="23.1" customHeight="1">
      <c r="A5" s="20" t="s">
        <v>602</v>
      </c>
      <c r="B5" s="20" t="s">
        <v>935</v>
      </c>
      <c r="C5" s="20" t="s">
        <v>180</v>
      </c>
      <c r="D5" s="46" t="s">
        <v>172</v>
      </c>
      <c r="E5" s="46" t="s">
        <v>181</v>
      </c>
      <c r="F5" s="26" t="s">
        <v>174</v>
      </c>
      <c r="G5" s="23">
        <v>6</v>
      </c>
      <c r="H5" s="37"/>
      <c r="I5" s="56"/>
      <c r="J5" s="37"/>
      <c r="K5" s="37"/>
      <c r="L5" s="56"/>
      <c r="M5" s="37"/>
      <c r="N5" s="56"/>
      <c r="O5" s="37"/>
      <c r="P5" s="37"/>
      <c r="Q5" s="46"/>
      <c r="AB5" s="36">
        <f t="shared" ref="AB5:AB10" si="0">I5</f>
        <v>0</v>
      </c>
      <c r="AC5" s="36">
        <f t="shared" ref="AC5:AC10" si="1">G5*H5</f>
        <v>0</v>
      </c>
    </row>
    <row r="6" spans="1:31" ht="23.1" customHeight="1">
      <c r="A6" s="20" t="s">
        <v>603</v>
      </c>
      <c r="B6" s="20" t="s">
        <v>935</v>
      </c>
      <c r="C6" s="20" t="s">
        <v>182</v>
      </c>
      <c r="D6" s="46" t="s">
        <v>172</v>
      </c>
      <c r="E6" s="46" t="s">
        <v>183</v>
      </c>
      <c r="F6" s="26" t="s">
        <v>174</v>
      </c>
      <c r="G6" s="23">
        <v>62</v>
      </c>
      <c r="H6" s="37"/>
      <c r="I6" s="56"/>
      <c r="J6" s="37"/>
      <c r="K6" s="37"/>
      <c r="L6" s="56"/>
      <c r="M6" s="37"/>
      <c r="N6" s="56"/>
      <c r="O6" s="37"/>
      <c r="P6" s="37"/>
      <c r="Q6" s="46"/>
      <c r="AB6" s="36">
        <f t="shared" si="0"/>
        <v>0</v>
      </c>
      <c r="AC6" s="36">
        <f t="shared" si="1"/>
        <v>0</v>
      </c>
    </row>
    <row r="7" spans="1:31" ht="23.1" customHeight="1">
      <c r="A7" s="20" t="s">
        <v>604</v>
      </c>
      <c r="B7" s="20" t="s">
        <v>935</v>
      </c>
      <c r="C7" s="20" t="s">
        <v>184</v>
      </c>
      <c r="D7" s="46" t="s">
        <v>172</v>
      </c>
      <c r="E7" s="46" t="s">
        <v>185</v>
      </c>
      <c r="F7" s="26" t="s">
        <v>174</v>
      </c>
      <c r="G7" s="23">
        <v>7</v>
      </c>
      <c r="H7" s="37"/>
      <c r="I7" s="56"/>
      <c r="J7" s="37"/>
      <c r="K7" s="37"/>
      <c r="L7" s="56"/>
      <c r="M7" s="37"/>
      <c r="N7" s="56"/>
      <c r="O7" s="37"/>
      <c r="P7" s="37"/>
      <c r="Q7" s="46"/>
      <c r="AB7" s="36">
        <f t="shared" si="0"/>
        <v>0</v>
      </c>
      <c r="AC7" s="36">
        <f t="shared" si="1"/>
        <v>0</v>
      </c>
    </row>
    <row r="8" spans="1:31" ht="23.1" customHeight="1">
      <c r="A8" s="20" t="s">
        <v>605</v>
      </c>
      <c r="B8" s="20" t="s">
        <v>935</v>
      </c>
      <c r="C8" s="20" t="s">
        <v>186</v>
      </c>
      <c r="D8" s="46" t="s">
        <v>172</v>
      </c>
      <c r="E8" s="46" t="s">
        <v>187</v>
      </c>
      <c r="F8" s="26" t="s">
        <v>174</v>
      </c>
      <c r="G8" s="23">
        <v>2</v>
      </c>
      <c r="H8" s="37"/>
      <c r="I8" s="56"/>
      <c r="J8" s="37"/>
      <c r="K8" s="37"/>
      <c r="L8" s="56"/>
      <c r="M8" s="37"/>
      <c r="N8" s="56"/>
      <c r="O8" s="37"/>
      <c r="P8" s="37"/>
      <c r="Q8" s="46"/>
      <c r="AB8" s="36">
        <f t="shared" si="0"/>
        <v>0</v>
      </c>
      <c r="AC8" s="36">
        <f t="shared" si="1"/>
        <v>0</v>
      </c>
    </row>
    <row r="9" spans="1:31" ht="23.1" customHeight="1">
      <c r="A9" s="20" t="s">
        <v>606</v>
      </c>
      <c r="B9" s="20" t="s">
        <v>935</v>
      </c>
      <c r="C9" s="20" t="s">
        <v>188</v>
      </c>
      <c r="D9" s="46" t="s">
        <v>189</v>
      </c>
      <c r="E9" s="46" t="s">
        <v>190</v>
      </c>
      <c r="F9" s="26" t="s">
        <v>174</v>
      </c>
      <c r="G9" s="23">
        <v>11</v>
      </c>
      <c r="H9" s="37"/>
      <c r="I9" s="56"/>
      <c r="J9" s="37"/>
      <c r="K9" s="37"/>
      <c r="L9" s="56"/>
      <c r="M9" s="37"/>
      <c r="N9" s="56"/>
      <c r="O9" s="37"/>
      <c r="P9" s="37"/>
      <c r="Q9" s="46"/>
      <c r="AB9" s="36">
        <f t="shared" si="0"/>
        <v>0</v>
      </c>
      <c r="AC9" s="36">
        <f t="shared" si="1"/>
        <v>0</v>
      </c>
    </row>
    <row r="10" spans="1:31" ht="23.1" customHeight="1">
      <c r="A10" s="20" t="s">
        <v>609</v>
      </c>
      <c r="B10" s="20" t="s">
        <v>935</v>
      </c>
      <c r="C10" s="20" t="s">
        <v>201</v>
      </c>
      <c r="D10" s="46" t="s">
        <v>202</v>
      </c>
      <c r="E10" s="46" t="s">
        <v>203</v>
      </c>
      <c r="F10" s="26" t="s">
        <v>174</v>
      </c>
      <c r="G10" s="23">
        <v>52</v>
      </c>
      <c r="H10" s="37"/>
      <c r="I10" s="56"/>
      <c r="J10" s="37"/>
      <c r="K10" s="37"/>
      <c r="L10" s="56"/>
      <c r="M10" s="37"/>
      <c r="N10" s="56"/>
      <c r="O10" s="37"/>
      <c r="P10" s="37"/>
      <c r="Q10" s="46"/>
      <c r="AB10" s="36">
        <f t="shared" si="0"/>
        <v>0</v>
      </c>
      <c r="AC10" s="36">
        <f t="shared" si="1"/>
        <v>0</v>
      </c>
    </row>
    <row r="11" spans="1:31" ht="23.1" customHeight="1">
      <c r="A11" s="20" t="s">
        <v>625</v>
      </c>
      <c r="B11" s="20" t="s">
        <v>935</v>
      </c>
      <c r="C11" s="20" t="s">
        <v>243</v>
      </c>
      <c r="D11" s="46" t="s">
        <v>240</v>
      </c>
      <c r="E11" s="46" t="s">
        <v>244</v>
      </c>
      <c r="F11" s="26" t="s">
        <v>220</v>
      </c>
      <c r="G11" s="23">
        <v>4</v>
      </c>
      <c r="H11" s="37"/>
      <c r="I11" s="56"/>
      <c r="J11" s="37"/>
      <c r="K11" s="37"/>
      <c r="L11" s="56"/>
      <c r="M11" s="37"/>
      <c r="N11" s="56"/>
      <c r="O11" s="37"/>
      <c r="P11" s="37"/>
      <c r="Q11" s="46"/>
    </row>
    <row r="12" spans="1:31" ht="23.1" customHeight="1">
      <c r="A12" s="20" t="s">
        <v>626</v>
      </c>
      <c r="B12" s="20" t="s">
        <v>935</v>
      </c>
      <c r="C12" s="20" t="s">
        <v>245</v>
      </c>
      <c r="D12" s="46" t="s">
        <v>240</v>
      </c>
      <c r="E12" s="46" t="s">
        <v>246</v>
      </c>
      <c r="F12" s="26" t="s">
        <v>220</v>
      </c>
      <c r="G12" s="23">
        <v>8</v>
      </c>
      <c r="H12" s="37"/>
      <c r="I12" s="56"/>
      <c r="J12" s="37"/>
      <c r="K12" s="37"/>
      <c r="L12" s="56"/>
      <c r="M12" s="37"/>
      <c r="N12" s="56"/>
      <c r="O12" s="37"/>
      <c r="P12" s="37"/>
      <c r="Q12" s="46"/>
    </row>
    <row r="13" spans="1:31" ht="23.1" customHeight="1">
      <c r="A13" s="20" t="s">
        <v>627</v>
      </c>
      <c r="B13" s="20" t="s">
        <v>935</v>
      </c>
      <c r="C13" s="20" t="s">
        <v>247</v>
      </c>
      <c r="D13" s="46" t="s">
        <v>240</v>
      </c>
      <c r="E13" s="46" t="s">
        <v>248</v>
      </c>
      <c r="F13" s="26" t="s">
        <v>220</v>
      </c>
      <c r="G13" s="23">
        <v>5</v>
      </c>
      <c r="H13" s="37"/>
      <c r="I13" s="56"/>
      <c r="J13" s="37"/>
      <c r="K13" s="37"/>
      <c r="L13" s="56"/>
      <c r="M13" s="37"/>
      <c r="N13" s="56"/>
      <c r="O13" s="37"/>
      <c r="P13" s="37"/>
      <c r="Q13" s="46"/>
    </row>
    <row r="14" spans="1:31" ht="23.1" customHeight="1">
      <c r="A14" s="20" t="s">
        <v>628</v>
      </c>
      <c r="B14" s="20" t="s">
        <v>935</v>
      </c>
      <c r="C14" s="20" t="s">
        <v>249</v>
      </c>
      <c r="D14" s="46" t="s">
        <v>240</v>
      </c>
      <c r="E14" s="46" t="s">
        <v>250</v>
      </c>
      <c r="F14" s="26" t="s">
        <v>220</v>
      </c>
      <c r="G14" s="23">
        <v>1</v>
      </c>
      <c r="H14" s="37"/>
      <c r="I14" s="56"/>
      <c r="J14" s="37"/>
      <c r="K14" s="37"/>
      <c r="L14" s="56"/>
      <c r="M14" s="37"/>
      <c r="N14" s="56"/>
      <c r="O14" s="37"/>
      <c r="P14" s="37"/>
      <c r="Q14" s="46"/>
    </row>
    <row r="15" spans="1:31" ht="23.1" customHeight="1">
      <c r="A15" s="20" t="s">
        <v>680</v>
      </c>
      <c r="B15" s="20" t="s">
        <v>935</v>
      </c>
      <c r="C15" s="20" t="s">
        <v>385</v>
      </c>
      <c r="D15" s="46" t="s">
        <v>381</v>
      </c>
      <c r="E15" s="46" t="s">
        <v>386</v>
      </c>
      <c r="F15" s="26" t="s">
        <v>174</v>
      </c>
      <c r="G15" s="23">
        <v>11</v>
      </c>
      <c r="H15" s="37"/>
      <c r="I15" s="56"/>
      <c r="J15" s="37"/>
      <c r="K15" s="37"/>
      <c r="L15" s="56"/>
      <c r="M15" s="37"/>
      <c r="N15" s="56"/>
      <c r="O15" s="37"/>
      <c r="P15" s="37"/>
      <c r="Q15" s="46"/>
      <c r="AC15" s="36">
        <f t="shared" ref="AC15:AC26" si="2">G15*H15</f>
        <v>0</v>
      </c>
    </row>
    <row r="16" spans="1:31" ht="23.1" customHeight="1">
      <c r="A16" s="20" t="s">
        <v>681</v>
      </c>
      <c r="B16" s="20" t="s">
        <v>935</v>
      </c>
      <c r="C16" s="20" t="s">
        <v>387</v>
      </c>
      <c r="D16" s="46" t="s">
        <v>381</v>
      </c>
      <c r="E16" s="46" t="s">
        <v>388</v>
      </c>
      <c r="F16" s="26" t="s">
        <v>174</v>
      </c>
      <c r="G16" s="23">
        <v>29</v>
      </c>
      <c r="H16" s="37"/>
      <c r="I16" s="56"/>
      <c r="J16" s="37"/>
      <c r="K16" s="37"/>
      <c r="L16" s="56"/>
      <c r="M16" s="37"/>
      <c r="N16" s="56"/>
      <c r="O16" s="37"/>
      <c r="P16" s="37"/>
      <c r="Q16" s="46"/>
      <c r="AC16" s="36">
        <f t="shared" si="2"/>
        <v>0</v>
      </c>
    </row>
    <row r="17" spans="1:31" ht="23.1" customHeight="1">
      <c r="A17" s="20" t="s">
        <v>682</v>
      </c>
      <c r="B17" s="20" t="s">
        <v>935</v>
      </c>
      <c r="C17" s="20" t="s">
        <v>389</v>
      </c>
      <c r="D17" s="46" t="s">
        <v>381</v>
      </c>
      <c r="E17" s="46" t="s">
        <v>390</v>
      </c>
      <c r="F17" s="26" t="s">
        <v>174</v>
      </c>
      <c r="G17" s="23">
        <v>46</v>
      </c>
      <c r="H17" s="37"/>
      <c r="I17" s="56"/>
      <c r="J17" s="37"/>
      <c r="K17" s="37"/>
      <c r="L17" s="56"/>
      <c r="M17" s="37"/>
      <c r="N17" s="56"/>
      <c r="O17" s="37"/>
      <c r="P17" s="37"/>
      <c r="Q17" s="46"/>
      <c r="AC17" s="36">
        <f t="shared" si="2"/>
        <v>0</v>
      </c>
    </row>
    <row r="18" spans="1:31" ht="23.1" customHeight="1">
      <c r="A18" s="20" t="s">
        <v>684</v>
      </c>
      <c r="B18" s="20" t="s">
        <v>935</v>
      </c>
      <c r="C18" s="20" t="s">
        <v>393</v>
      </c>
      <c r="D18" s="46" t="s">
        <v>381</v>
      </c>
      <c r="E18" s="46" t="s">
        <v>394</v>
      </c>
      <c r="F18" s="26" t="s">
        <v>174</v>
      </c>
      <c r="G18" s="23">
        <v>2</v>
      </c>
      <c r="H18" s="37"/>
      <c r="I18" s="56"/>
      <c r="J18" s="37"/>
      <c r="K18" s="37"/>
      <c r="L18" s="56"/>
      <c r="M18" s="37"/>
      <c r="N18" s="56"/>
      <c r="O18" s="37"/>
      <c r="P18" s="37"/>
      <c r="Q18" s="46"/>
      <c r="AC18" s="36">
        <f t="shared" si="2"/>
        <v>0</v>
      </c>
    </row>
    <row r="19" spans="1:31" ht="23.1" customHeight="1">
      <c r="A19" s="20" t="s">
        <v>686</v>
      </c>
      <c r="B19" s="20" t="s">
        <v>935</v>
      </c>
      <c r="C19" s="20" t="s">
        <v>397</v>
      </c>
      <c r="D19" s="46" t="s">
        <v>398</v>
      </c>
      <c r="E19" s="46" t="s">
        <v>399</v>
      </c>
      <c r="F19" s="26" t="s">
        <v>174</v>
      </c>
      <c r="G19" s="23">
        <v>420</v>
      </c>
      <c r="H19" s="37"/>
      <c r="I19" s="56"/>
      <c r="J19" s="37"/>
      <c r="K19" s="37"/>
      <c r="L19" s="56"/>
      <c r="M19" s="37"/>
      <c r="N19" s="56"/>
      <c r="O19" s="37"/>
      <c r="P19" s="37"/>
      <c r="Q19" s="46"/>
      <c r="AC19" s="36">
        <f t="shared" si="2"/>
        <v>0</v>
      </c>
    </row>
    <row r="20" spans="1:31" ht="23.1" customHeight="1">
      <c r="A20" s="20" t="s">
        <v>687</v>
      </c>
      <c r="B20" s="20" t="s">
        <v>935</v>
      </c>
      <c r="C20" s="20" t="s">
        <v>401</v>
      </c>
      <c r="D20" s="46" t="s">
        <v>398</v>
      </c>
      <c r="E20" s="46" t="s">
        <v>402</v>
      </c>
      <c r="F20" s="26" t="s">
        <v>174</v>
      </c>
      <c r="G20" s="23">
        <v>212</v>
      </c>
      <c r="H20" s="37"/>
      <c r="I20" s="56"/>
      <c r="J20" s="37"/>
      <c r="K20" s="37"/>
      <c r="L20" s="56"/>
      <c r="M20" s="37"/>
      <c r="N20" s="56"/>
      <c r="O20" s="37"/>
      <c r="P20" s="37"/>
      <c r="Q20" s="46"/>
      <c r="AC20" s="36">
        <f t="shared" si="2"/>
        <v>0</v>
      </c>
    </row>
    <row r="21" spans="1:31" ht="23.1" customHeight="1">
      <c r="A21" s="20" t="s">
        <v>688</v>
      </c>
      <c r="B21" s="20" t="s">
        <v>935</v>
      </c>
      <c r="C21" s="20" t="s">
        <v>403</v>
      </c>
      <c r="D21" s="46" t="s">
        <v>398</v>
      </c>
      <c r="E21" s="46" t="s">
        <v>404</v>
      </c>
      <c r="F21" s="26" t="s">
        <v>174</v>
      </c>
      <c r="G21" s="23">
        <v>116</v>
      </c>
      <c r="H21" s="37"/>
      <c r="I21" s="56"/>
      <c r="J21" s="37"/>
      <c r="K21" s="37"/>
      <c r="L21" s="56"/>
      <c r="M21" s="37"/>
      <c r="N21" s="56"/>
      <c r="O21" s="37"/>
      <c r="P21" s="37"/>
      <c r="Q21" s="46"/>
      <c r="AC21" s="36">
        <f t="shared" si="2"/>
        <v>0</v>
      </c>
    </row>
    <row r="22" spans="1:31" ht="23.1" customHeight="1">
      <c r="A22" s="20" t="s">
        <v>689</v>
      </c>
      <c r="B22" s="20" t="s">
        <v>935</v>
      </c>
      <c r="C22" s="20" t="s">
        <v>405</v>
      </c>
      <c r="D22" s="46" t="s">
        <v>398</v>
      </c>
      <c r="E22" s="46" t="s">
        <v>406</v>
      </c>
      <c r="F22" s="26" t="s">
        <v>174</v>
      </c>
      <c r="G22" s="23">
        <v>15</v>
      </c>
      <c r="H22" s="37"/>
      <c r="I22" s="56"/>
      <c r="J22" s="37"/>
      <c r="K22" s="37"/>
      <c r="L22" s="56"/>
      <c r="M22" s="37"/>
      <c r="N22" s="56"/>
      <c r="O22" s="37"/>
      <c r="P22" s="37"/>
      <c r="Q22" s="46"/>
      <c r="AC22" s="36">
        <f t="shared" si="2"/>
        <v>0</v>
      </c>
    </row>
    <row r="23" spans="1:31" ht="23.1" customHeight="1">
      <c r="A23" s="20" t="s">
        <v>693</v>
      </c>
      <c r="B23" s="20" t="s">
        <v>935</v>
      </c>
      <c r="C23" s="20" t="s">
        <v>413</v>
      </c>
      <c r="D23" s="46" t="s">
        <v>398</v>
      </c>
      <c r="E23" s="46" t="s">
        <v>414</v>
      </c>
      <c r="F23" s="26" t="s">
        <v>174</v>
      </c>
      <c r="G23" s="23">
        <v>55</v>
      </c>
      <c r="H23" s="37"/>
      <c r="I23" s="56"/>
      <c r="J23" s="37"/>
      <c r="K23" s="37"/>
      <c r="L23" s="56"/>
      <c r="M23" s="37"/>
      <c r="N23" s="56"/>
      <c r="O23" s="37"/>
      <c r="P23" s="37"/>
      <c r="Q23" s="46"/>
      <c r="AC23" s="36">
        <f t="shared" si="2"/>
        <v>0</v>
      </c>
    </row>
    <row r="24" spans="1:31" ht="23.1" customHeight="1">
      <c r="A24" s="20" t="s">
        <v>694</v>
      </c>
      <c r="B24" s="20" t="s">
        <v>935</v>
      </c>
      <c r="C24" s="20" t="s">
        <v>415</v>
      </c>
      <c r="D24" s="46" t="s">
        <v>398</v>
      </c>
      <c r="E24" s="46" t="s">
        <v>416</v>
      </c>
      <c r="F24" s="26" t="s">
        <v>174</v>
      </c>
      <c r="G24" s="23">
        <v>44</v>
      </c>
      <c r="H24" s="37"/>
      <c r="I24" s="56"/>
      <c r="J24" s="37"/>
      <c r="K24" s="37"/>
      <c r="L24" s="56"/>
      <c r="M24" s="37"/>
      <c r="N24" s="56"/>
      <c r="O24" s="37"/>
      <c r="P24" s="37"/>
      <c r="Q24" s="46"/>
      <c r="AC24" s="36">
        <f t="shared" si="2"/>
        <v>0</v>
      </c>
    </row>
    <row r="25" spans="1:31" ht="23.1" customHeight="1">
      <c r="A25" s="20" t="s">
        <v>695</v>
      </c>
      <c r="B25" s="20" t="s">
        <v>935</v>
      </c>
      <c r="C25" s="20" t="s">
        <v>417</v>
      </c>
      <c r="D25" s="46" t="s">
        <v>398</v>
      </c>
      <c r="E25" s="46" t="s">
        <v>418</v>
      </c>
      <c r="F25" s="26" t="s">
        <v>174</v>
      </c>
      <c r="G25" s="23">
        <v>124</v>
      </c>
      <c r="H25" s="37"/>
      <c r="I25" s="56"/>
      <c r="J25" s="37"/>
      <c r="K25" s="37"/>
      <c r="L25" s="56"/>
      <c r="M25" s="37"/>
      <c r="N25" s="56"/>
      <c r="O25" s="37"/>
      <c r="P25" s="37"/>
      <c r="Q25" s="46"/>
      <c r="AC25" s="36">
        <f t="shared" si="2"/>
        <v>0</v>
      </c>
    </row>
    <row r="26" spans="1:31" ht="23.1" customHeight="1">
      <c r="A26" s="20" t="s">
        <v>697</v>
      </c>
      <c r="B26" s="20" t="s">
        <v>935</v>
      </c>
      <c r="C26" s="20" t="s">
        <v>425</v>
      </c>
      <c r="D26" s="46" t="s">
        <v>420</v>
      </c>
      <c r="E26" s="46" t="s">
        <v>426</v>
      </c>
      <c r="F26" s="26" t="s">
        <v>174</v>
      </c>
      <c r="G26" s="23">
        <v>102</v>
      </c>
      <c r="H26" s="37"/>
      <c r="I26" s="56"/>
      <c r="J26" s="37"/>
      <c r="K26" s="37"/>
      <c r="L26" s="56"/>
      <c r="M26" s="37"/>
      <c r="N26" s="56"/>
      <c r="O26" s="37"/>
      <c r="P26" s="37"/>
      <c r="Q26" s="46"/>
      <c r="AC26" s="36">
        <f t="shared" si="2"/>
        <v>0</v>
      </c>
    </row>
    <row r="27" spans="1:31" ht="23.1" customHeight="1">
      <c r="A27" s="20" t="s">
        <v>714</v>
      </c>
      <c r="B27" s="20" t="s">
        <v>935</v>
      </c>
      <c r="C27" s="20" t="s">
        <v>476</v>
      </c>
      <c r="D27" s="46" t="s">
        <v>477</v>
      </c>
      <c r="E27" s="46" t="s">
        <v>478</v>
      </c>
      <c r="F27" s="26" t="s">
        <v>220</v>
      </c>
      <c r="G27" s="23">
        <v>2</v>
      </c>
      <c r="H27" s="37"/>
      <c r="I27" s="56"/>
      <c r="J27" s="37"/>
      <c r="K27" s="37"/>
      <c r="L27" s="56"/>
      <c r="M27" s="37"/>
      <c r="N27" s="56"/>
      <c r="O27" s="37"/>
      <c r="P27" s="37"/>
      <c r="Q27" s="46"/>
    </row>
    <row r="28" spans="1:31" ht="23.1" customHeight="1">
      <c r="A28" s="20" t="s">
        <v>715</v>
      </c>
      <c r="B28" s="20" t="s">
        <v>935</v>
      </c>
      <c r="C28" s="20" t="s">
        <v>482</v>
      </c>
      <c r="D28" s="46" t="s">
        <v>477</v>
      </c>
      <c r="E28" s="46" t="s">
        <v>483</v>
      </c>
      <c r="F28" s="26" t="s">
        <v>220</v>
      </c>
      <c r="G28" s="23">
        <v>10</v>
      </c>
      <c r="H28" s="37"/>
      <c r="I28" s="56"/>
      <c r="J28" s="37"/>
      <c r="K28" s="37"/>
      <c r="L28" s="56"/>
      <c r="M28" s="37"/>
      <c r="N28" s="56"/>
      <c r="O28" s="37"/>
      <c r="P28" s="37"/>
      <c r="Q28" s="46"/>
    </row>
    <row r="29" spans="1:31" ht="23.1" customHeight="1">
      <c r="A29" s="20" t="s">
        <v>716</v>
      </c>
      <c r="B29" s="20" t="s">
        <v>935</v>
      </c>
      <c r="C29" s="20" t="s">
        <v>484</v>
      </c>
      <c r="D29" s="46" t="s">
        <v>477</v>
      </c>
      <c r="E29" s="46" t="s">
        <v>485</v>
      </c>
      <c r="F29" s="26" t="s">
        <v>220</v>
      </c>
      <c r="G29" s="23">
        <v>16</v>
      </c>
      <c r="H29" s="37"/>
      <c r="I29" s="56"/>
      <c r="J29" s="37"/>
      <c r="K29" s="37"/>
      <c r="L29" s="56"/>
      <c r="M29" s="37"/>
      <c r="N29" s="56"/>
      <c r="O29" s="37"/>
      <c r="P29" s="37"/>
      <c r="Q29" s="46"/>
    </row>
    <row r="30" spans="1:31" ht="23.1" customHeight="1">
      <c r="A30" s="20" t="s">
        <v>717</v>
      </c>
      <c r="B30" s="20" t="s">
        <v>935</v>
      </c>
      <c r="C30" s="20" t="s">
        <v>486</v>
      </c>
      <c r="D30" s="46" t="s">
        <v>487</v>
      </c>
      <c r="E30" s="46" t="s">
        <v>488</v>
      </c>
      <c r="F30" s="26" t="s">
        <v>220</v>
      </c>
      <c r="G30" s="23">
        <v>66</v>
      </c>
      <c r="H30" s="37"/>
      <c r="I30" s="56"/>
      <c r="J30" s="37"/>
      <c r="K30" s="37"/>
      <c r="L30" s="56"/>
      <c r="M30" s="37"/>
      <c r="N30" s="56"/>
      <c r="O30" s="37"/>
      <c r="P30" s="37"/>
      <c r="Q30" s="46"/>
    </row>
    <row r="31" spans="1:31" ht="23.1" customHeight="1">
      <c r="A31" s="20" t="s">
        <v>718</v>
      </c>
      <c r="B31" s="20" t="s">
        <v>935</v>
      </c>
      <c r="C31" s="20" t="s">
        <v>489</v>
      </c>
      <c r="D31" s="46" t="s">
        <v>487</v>
      </c>
      <c r="E31" s="46" t="s">
        <v>490</v>
      </c>
      <c r="F31" s="26" t="s">
        <v>220</v>
      </c>
      <c r="G31" s="23">
        <v>40</v>
      </c>
      <c r="H31" s="37"/>
      <c r="I31" s="56"/>
      <c r="J31" s="37"/>
      <c r="K31" s="37"/>
      <c r="L31" s="56"/>
      <c r="M31" s="37"/>
      <c r="N31" s="56"/>
      <c r="O31" s="37"/>
      <c r="P31" s="37"/>
      <c r="Q31" s="46"/>
    </row>
    <row r="32" spans="1:31" ht="23.1" customHeight="1">
      <c r="A32" s="20" t="s">
        <v>810</v>
      </c>
      <c r="B32" s="20" t="s">
        <v>935</v>
      </c>
      <c r="C32" s="20" t="s">
        <v>811</v>
      </c>
      <c r="D32" s="46" t="s">
        <v>805</v>
      </c>
      <c r="E32" s="46" t="s">
        <v>812</v>
      </c>
      <c r="F32" s="26" t="s">
        <v>769</v>
      </c>
      <c r="G32" s="23">
        <v>3</v>
      </c>
      <c r="H32" s="37"/>
      <c r="I32" s="56"/>
      <c r="J32" s="37"/>
      <c r="K32" s="37"/>
      <c r="L32" s="56"/>
      <c r="M32" s="37"/>
      <c r="N32" s="56"/>
      <c r="O32" s="37"/>
      <c r="P32" s="37"/>
      <c r="Q32" s="46" t="s">
        <v>811</v>
      </c>
      <c r="AE32" s="36">
        <f t="shared" ref="AE32:AE39" si="3">L32</f>
        <v>0</v>
      </c>
    </row>
    <row r="33" spans="1:31" ht="23.1" customHeight="1">
      <c r="A33" s="20" t="s">
        <v>813</v>
      </c>
      <c r="B33" s="20" t="s">
        <v>935</v>
      </c>
      <c r="C33" s="20" t="s">
        <v>814</v>
      </c>
      <c r="D33" s="46" t="s">
        <v>805</v>
      </c>
      <c r="E33" s="46" t="s">
        <v>815</v>
      </c>
      <c r="F33" s="26" t="s">
        <v>769</v>
      </c>
      <c r="G33" s="23">
        <v>37</v>
      </c>
      <c r="H33" s="37"/>
      <c r="I33" s="56"/>
      <c r="J33" s="37"/>
      <c r="K33" s="37"/>
      <c r="L33" s="56"/>
      <c r="M33" s="37"/>
      <c r="N33" s="56"/>
      <c r="O33" s="37"/>
      <c r="P33" s="37"/>
      <c r="Q33" s="46" t="s">
        <v>814</v>
      </c>
      <c r="AE33" s="36">
        <f t="shared" si="3"/>
        <v>0</v>
      </c>
    </row>
    <row r="34" spans="1:31" ht="23.1" customHeight="1">
      <c r="A34" s="20" t="s">
        <v>816</v>
      </c>
      <c r="B34" s="20" t="s">
        <v>935</v>
      </c>
      <c r="C34" s="20" t="s">
        <v>817</v>
      </c>
      <c r="D34" s="46" t="s">
        <v>805</v>
      </c>
      <c r="E34" s="46" t="s">
        <v>818</v>
      </c>
      <c r="F34" s="26" t="s">
        <v>769</v>
      </c>
      <c r="G34" s="23">
        <v>4</v>
      </c>
      <c r="H34" s="37"/>
      <c r="I34" s="56"/>
      <c r="J34" s="37"/>
      <c r="K34" s="37"/>
      <c r="L34" s="56"/>
      <c r="M34" s="37"/>
      <c r="N34" s="56"/>
      <c r="O34" s="37"/>
      <c r="P34" s="37"/>
      <c r="Q34" s="46" t="s">
        <v>817</v>
      </c>
      <c r="AE34" s="36">
        <f t="shared" si="3"/>
        <v>0</v>
      </c>
    </row>
    <row r="35" spans="1:31" ht="23.1" customHeight="1">
      <c r="A35" s="20" t="s">
        <v>819</v>
      </c>
      <c r="B35" s="20" t="s">
        <v>935</v>
      </c>
      <c r="C35" s="20" t="s">
        <v>820</v>
      </c>
      <c r="D35" s="46" t="s">
        <v>805</v>
      </c>
      <c r="E35" s="46" t="s">
        <v>821</v>
      </c>
      <c r="F35" s="26" t="s">
        <v>769</v>
      </c>
      <c r="G35" s="23">
        <v>1</v>
      </c>
      <c r="H35" s="37"/>
      <c r="I35" s="56"/>
      <c r="J35" s="37"/>
      <c r="K35" s="37"/>
      <c r="L35" s="56"/>
      <c r="M35" s="37"/>
      <c r="N35" s="56"/>
      <c r="O35" s="37"/>
      <c r="P35" s="37"/>
      <c r="Q35" s="46" t="s">
        <v>820</v>
      </c>
      <c r="AE35" s="36">
        <f t="shared" si="3"/>
        <v>0</v>
      </c>
    </row>
    <row r="36" spans="1:31" ht="23.1" customHeight="1">
      <c r="A36" s="20" t="s">
        <v>844</v>
      </c>
      <c r="B36" s="20" t="s">
        <v>935</v>
      </c>
      <c r="C36" s="20" t="s">
        <v>845</v>
      </c>
      <c r="D36" s="46" t="s">
        <v>846</v>
      </c>
      <c r="E36" s="46" t="s">
        <v>847</v>
      </c>
      <c r="F36" s="26" t="s">
        <v>769</v>
      </c>
      <c r="G36" s="23">
        <v>1</v>
      </c>
      <c r="H36" s="37"/>
      <c r="I36" s="56"/>
      <c r="J36" s="37"/>
      <c r="K36" s="37"/>
      <c r="L36" s="56"/>
      <c r="M36" s="37"/>
      <c r="N36" s="56"/>
      <c r="O36" s="37"/>
      <c r="P36" s="37"/>
      <c r="Q36" s="46" t="s">
        <v>845</v>
      </c>
      <c r="AE36" s="36">
        <f t="shared" si="3"/>
        <v>0</v>
      </c>
    </row>
    <row r="37" spans="1:31" ht="23.1" customHeight="1">
      <c r="A37" s="20" t="s">
        <v>848</v>
      </c>
      <c r="B37" s="20" t="s">
        <v>935</v>
      </c>
      <c r="C37" s="20" t="s">
        <v>849</v>
      </c>
      <c r="D37" s="46" t="s">
        <v>850</v>
      </c>
      <c r="E37" s="46" t="s">
        <v>237</v>
      </c>
      <c r="F37" s="26" t="s">
        <v>769</v>
      </c>
      <c r="G37" s="23">
        <v>2</v>
      </c>
      <c r="H37" s="37"/>
      <c r="I37" s="56"/>
      <c r="J37" s="37"/>
      <c r="K37" s="37"/>
      <c r="L37" s="56"/>
      <c r="M37" s="37"/>
      <c r="N37" s="56"/>
      <c r="O37" s="37"/>
      <c r="P37" s="37"/>
      <c r="Q37" s="46" t="s">
        <v>849</v>
      </c>
      <c r="AE37" s="36">
        <f t="shared" si="3"/>
        <v>0</v>
      </c>
    </row>
    <row r="38" spans="1:31" ht="23.1" customHeight="1">
      <c r="A38" s="20" t="s">
        <v>796</v>
      </c>
      <c r="B38" s="20" t="s">
        <v>935</v>
      </c>
      <c r="C38" s="20" t="s">
        <v>797</v>
      </c>
      <c r="D38" s="46" t="s">
        <v>798</v>
      </c>
      <c r="E38" s="46" t="s">
        <v>799</v>
      </c>
      <c r="F38" s="26" t="s">
        <v>580</v>
      </c>
      <c r="G38" s="23">
        <v>12</v>
      </c>
      <c r="H38" s="37"/>
      <c r="I38" s="56"/>
      <c r="J38" s="37"/>
      <c r="K38" s="37"/>
      <c r="L38" s="56"/>
      <c r="M38" s="37"/>
      <c r="N38" s="56"/>
      <c r="O38" s="37"/>
      <c r="P38" s="37"/>
      <c r="Q38" s="46" t="s">
        <v>797</v>
      </c>
      <c r="AE38" s="36">
        <f t="shared" si="3"/>
        <v>0</v>
      </c>
    </row>
    <row r="39" spans="1:31" ht="23.1" customHeight="1">
      <c r="A39" s="20" t="s">
        <v>800</v>
      </c>
      <c r="B39" s="20" t="s">
        <v>935</v>
      </c>
      <c r="C39" s="20" t="s">
        <v>801</v>
      </c>
      <c r="D39" s="46" t="s">
        <v>802</v>
      </c>
      <c r="E39" s="46" t="s">
        <v>799</v>
      </c>
      <c r="F39" s="26" t="s">
        <v>580</v>
      </c>
      <c r="G39" s="23">
        <v>12</v>
      </c>
      <c r="H39" s="37"/>
      <c r="I39" s="56"/>
      <c r="J39" s="37"/>
      <c r="K39" s="37"/>
      <c r="L39" s="56"/>
      <c r="M39" s="37"/>
      <c r="N39" s="56"/>
      <c r="O39" s="37"/>
      <c r="P39" s="37"/>
      <c r="Q39" s="46" t="s">
        <v>801</v>
      </c>
      <c r="AE39" s="36">
        <f t="shared" si="3"/>
        <v>0</v>
      </c>
    </row>
    <row r="40" spans="1:31" ht="23.1" customHeight="1">
      <c r="A40" s="20" t="s">
        <v>728</v>
      </c>
      <c r="B40" s="20" t="s">
        <v>935</v>
      </c>
      <c r="C40" s="20" t="s">
        <v>521</v>
      </c>
      <c r="D40" s="46" t="s">
        <v>522</v>
      </c>
      <c r="E40" s="46" t="s">
        <v>523</v>
      </c>
      <c r="F40" s="26" t="s">
        <v>220</v>
      </c>
      <c r="G40" s="23">
        <v>1</v>
      </c>
      <c r="H40" s="37"/>
      <c r="I40" s="56"/>
      <c r="J40" s="37"/>
      <c r="K40" s="37"/>
      <c r="L40" s="56"/>
      <c r="M40" s="37"/>
      <c r="N40" s="56"/>
      <c r="O40" s="37"/>
      <c r="P40" s="37"/>
      <c r="Q40" s="46"/>
    </row>
    <row r="41" spans="1:31" ht="23.1" customHeight="1">
      <c r="A41" s="20" t="s">
        <v>729</v>
      </c>
      <c r="B41" s="20" t="s">
        <v>935</v>
      </c>
      <c r="C41" s="20" t="s">
        <v>525</v>
      </c>
      <c r="D41" s="46" t="s">
        <v>522</v>
      </c>
      <c r="E41" s="46" t="s">
        <v>526</v>
      </c>
      <c r="F41" s="26" t="s">
        <v>220</v>
      </c>
      <c r="G41" s="23">
        <v>1</v>
      </c>
      <c r="H41" s="37"/>
      <c r="I41" s="56"/>
      <c r="J41" s="37"/>
      <c r="K41" s="37"/>
      <c r="L41" s="56"/>
      <c r="M41" s="37"/>
      <c r="N41" s="56"/>
      <c r="O41" s="37"/>
      <c r="P41" s="37"/>
      <c r="Q41" s="46"/>
    </row>
    <row r="42" spans="1:31" ht="23.1" customHeight="1">
      <c r="A42" s="20" t="s">
        <v>730</v>
      </c>
      <c r="B42" s="20" t="s">
        <v>935</v>
      </c>
      <c r="C42" s="20" t="s">
        <v>527</v>
      </c>
      <c r="D42" s="46" t="s">
        <v>522</v>
      </c>
      <c r="E42" s="46" t="s">
        <v>528</v>
      </c>
      <c r="F42" s="26" t="s">
        <v>220</v>
      </c>
      <c r="G42" s="23">
        <v>1</v>
      </c>
      <c r="H42" s="37"/>
      <c r="I42" s="56"/>
      <c r="J42" s="37"/>
      <c r="K42" s="37"/>
      <c r="L42" s="56"/>
      <c r="M42" s="37"/>
      <c r="N42" s="56"/>
      <c r="O42" s="37"/>
      <c r="P42" s="37"/>
      <c r="Q42" s="46"/>
    </row>
    <row r="43" spans="1:31" ht="23.1" customHeight="1">
      <c r="A43" s="20" t="s">
        <v>731</v>
      </c>
      <c r="B43" s="20" t="s">
        <v>935</v>
      </c>
      <c r="C43" s="20" t="s">
        <v>529</v>
      </c>
      <c r="D43" s="46" t="s">
        <v>522</v>
      </c>
      <c r="E43" s="46" t="s">
        <v>530</v>
      </c>
      <c r="F43" s="26" t="s">
        <v>220</v>
      </c>
      <c r="G43" s="23">
        <v>3</v>
      </c>
      <c r="H43" s="37"/>
      <c r="I43" s="56"/>
      <c r="J43" s="37"/>
      <c r="K43" s="37"/>
      <c r="L43" s="56"/>
      <c r="M43" s="37"/>
      <c r="N43" s="56"/>
      <c r="O43" s="37"/>
      <c r="P43" s="37"/>
      <c r="Q43" s="46"/>
    </row>
    <row r="44" spans="1:31" ht="23.1" customHeight="1">
      <c r="A44" s="20" t="s">
        <v>732</v>
      </c>
      <c r="B44" s="20" t="s">
        <v>935</v>
      </c>
      <c r="C44" s="20" t="s">
        <v>531</v>
      </c>
      <c r="D44" s="46" t="s">
        <v>522</v>
      </c>
      <c r="E44" s="46" t="s">
        <v>532</v>
      </c>
      <c r="F44" s="26" t="s">
        <v>220</v>
      </c>
      <c r="G44" s="23">
        <v>1</v>
      </c>
      <c r="H44" s="37"/>
      <c r="I44" s="56"/>
      <c r="J44" s="37"/>
      <c r="K44" s="37"/>
      <c r="L44" s="56"/>
      <c r="M44" s="37"/>
      <c r="N44" s="56"/>
      <c r="O44" s="37"/>
      <c r="P44" s="37"/>
      <c r="Q44" s="46"/>
    </row>
    <row r="45" spans="1:31" ht="23.1" customHeight="1">
      <c r="A45" s="20" t="s">
        <v>733</v>
      </c>
      <c r="B45" s="20" t="s">
        <v>935</v>
      </c>
      <c r="C45" s="20" t="s">
        <v>533</v>
      </c>
      <c r="D45" s="46" t="s">
        <v>522</v>
      </c>
      <c r="E45" s="46" t="s">
        <v>534</v>
      </c>
      <c r="F45" s="26" t="s">
        <v>220</v>
      </c>
      <c r="G45" s="23">
        <v>1</v>
      </c>
      <c r="H45" s="37"/>
      <c r="I45" s="56"/>
      <c r="J45" s="37"/>
      <c r="K45" s="37"/>
      <c r="L45" s="56"/>
      <c r="M45" s="37"/>
      <c r="N45" s="56"/>
      <c r="O45" s="37"/>
      <c r="P45" s="37"/>
      <c r="Q45" s="46"/>
    </row>
    <row r="46" spans="1:31" ht="23.1" customHeight="1">
      <c r="A46" s="20" t="s">
        <v>734</v>
      </c>
      <c r="B46" s="20" t="s">
        <v>935</v>
      </c>
      <c r="C46" s="20" t="s">
        <v>535</v>
      </c>
      <c r="D46" s="46" t="s">
        <v>522</v>
      </c>
      <c r="E46" s="46" t="s">
        <v>536</v>
      </c>
      <c r="F46" s="26" t="s">
        <v>220</v>
      </c>
      <c r="G46" s="23">
        <v>1</v>
      </c>
      <c r="H46" s="37"/>
      <c r="I46" s="56"/>
      <c r="J46" s="37"/>
      <c r="K46" s="37"/>
      <c r="L46" s="56"/>
      <c r="M46" s="37"/>
      <c r="N46" s="56"/>
      <c r="O46" s="37"/>
      <c r="P46" s="37"/>
      <c r="Q46" s="46"/>
    </row>
    <row r="47" spans="1:31" ht="23.1" customHeight="1">
      <c r="A47" s="20" t="s">
        <v>735</v>
      </c>
      <c r="B47" s="20" t="s">
        <v>935</v>
      </c>
      <c r="C47" s="20" t="s">
        <v>537</v>
      </c>
      <c r="D47" s="46" t="s">
        <v>522</v>
      </c>
      <c r="E47" s="46" t="s">
        <v>538</v>
      </c>
      <c r="F47" s="26" t="s">
        <v>220</v>
      </c>
      <c r="G47" s="23">
        <v>1</v>
      </c>
      <c r="H47" s="37"/>
      <c r="I47" s="56"/>
      <c r="J47" s="37"/>
      <c r="K47" s="37"/>
      <c r="L47" s="56"/>
      <c r="M47" s="37"/>
      <c r="N47" s="56"/>
      <c r="O47" s="37"/>
      <c r="P47" s="37"/>
      <c r="Q47" s="46"/>
    </row>
    <row r="48" spans="1:31" ht="23.1" customHeight="1">
      <c r="A48" s="20" t="s">
        <v>736</v>
      </c>
      <c r="B48" s="20" t="s">
        <v>935</v>
      </c>
      <c r="C48" s="20" t="s">
        <v>539</v>
      </c>
      <c r="D48" s="46" t="s">
        <v>522</v>
      </c>
      <c r="E48" s="46" t="s">
        <v>540</v>
      </c>
      <c r="F48" s="26" t="s">
        <v>220</v>
      </c>
      <c r="G48" s="23">
        <v>1</v>
      </c>
      <c r="H48" s="37"/>
      <c r="I48" s="56"/>
      <c r="J48" s="37"/>
      <c r="K48" s="37"/>
      <c r="L48" s="56"/>
      <c r="M48" s="37"/>
      <c r="N48" s="56"/>
      <c r="O48" s="37"/>
      <c r="P48" s="37"/>
      <c r="Q48" s="46"/>
    </row>
    <row r="49" spans="1:31" ht="23.1" customHeight="1">
      <c r="A49" s="20" t="s">
        <v>737</v>
      </c>
      <c r="B49" s="20" t="s">
        <v>935</v>
      </c>
      <c r="C49" s="20" t="s">
        <v>541</v>
      </c>
      <c r="D49" s="46" t="s">
        <v>522</v>
      </c>
      <c r="E49" s="46" t="s">
        <v>542</v>
      </c>
      <c r="F49" s="26" t="s">
        <v>220</v>
      </c>
      <c r="G49" s="23">
        <v>1</v>
      </c>
      <c r="H49" s="37"/>
      <c r="I49" s="56"/>
      <c r="J49" s="37"/>
      <c r="K49" s="37"/>
      <c r="L49" s="56"/>
      <c r="M49" s="37"/>
      <c r="N49" s="56"/>
      <c r="O49" s="37"/>
      <c r="P49" s="37"/>
      <c r="Q49" s="46"/>
    </row>
    <row r="50" spans="1:31" ht="23.1" customHeight="1">
      <c r="A50" s="20" t="s">
        <v>738</v>
      </c>
      <c r="B50" s="20" t="s">
        <v>935</v>
      </c>
      <c r="C50" s="20" t="s">
        <v>543</v>
      </c>
      <c r="D50" s="46" t="s">
        <v>522</v>
      </c>
      <c r="E50" s="46" t="s">
        <v>544</v>
      </c>
      <c r="F50" s="26" t="s">
        <v>220</v>
      </c>
      <c r="G50" s="23">
        <v>1</v>
      </c>
      <c r="H50" s="37"/>
      <c r="I50" s="56"/>
      <c r="J50" s="37"/>
      <c r="K50" s="37"/>
      <c r="L50" s="56"/>
      <c r="M50" s="37"/>
      <c r="N50" s="56"/>
      <c r="O50" s="37"/>
      <c r="P50" s="37"/>
      <c r="Q50" s="46"/>
    </row>
    <row r="51" spans="1:31" ht="23.1" customHeight="1">
      <c r="A51" s="20" t="s">
        <v>739</v>
      </c>
      <c r="B51" s="20" t="s">
        <v>935</v>
      </c>
      <c r="C51" s="20" t="s">
        <v>545</v>
      </c>
      <c r="D51" s="46" t="s">
        <v>522</v>
      </c>
      <c r="E51" s="46" t="s">
        <v>546</v>
      </c>
      <c r="F51" s="26" t="s">
        <v>220</v>
      </c>
      <c r="G51" s="23">
        <v>1</v>
      </c>
      <c r="H51" s="37"/>
      <c r="I51" s="56"/>
      <c r="J51" s="37"/>
      <c r="K51" s="37"/>
      <c r="L51" s="56"/>
      <c r="M51" s="37"/>
      <c r="N51" s="56"/>
      <c r="O51" s="37"/>
      <c r="P51" s="37"/>
      <c r="Q51" s="46"/>
    </row>
    <row r="52" spans="1:31" ht="23.1" customHeight="1">
      <c r="A52" s="20" t="s">
        <v>966</v>
      </c>
      <c r="B52" s="20" t="s">
        <v>935</v>
      </c>
      <c r="C52" s="20" t="s">
        <v>967</v>
      </c>
      <c r="D52" s="46" t="s">
        <v>968</v>
      </c>
      <c r="E52" s="46" t="s">
        <v>969</v>
      </c>
      <c r="F52" s="26" t="s">
        <v>769</v>
      </c>
      <c r="G52" s="23">
        <v>1</v>
      </c>
      <c r="H52" s="37"/>
      <c r="I52" s="56"/>
      <c r="J52" s="37"/>
      <c r="K52" s="37"/>
      <c r="L52" s="56"/>
      <c r="M52" s="37"/>
      <c r="N52" s="56"/>
      <c r="O52" s="37"/>
      <c r="P52" s="37"/>
      <c r="Q52" s="46"/>
      <c r="AB52" s="36">
        <f>TRUNC(SUM(AB4:AB51))</f>
        <v>0</v>
      </c>
    </row>
    <row r="53" spans="1:31" ht="23.1" customHeight="1">
      <c r="A53" s="20" t="s">
        <v>868</v>
      </c>
      <c r="B53" s="20" t="s">
        <v>935</v>
      </c>
      <c r="C53" s="20" t="s">
        <v>869</v>
      </c>
      <c r="D53" s="46" t="s">
        <v>870</v>
      </c>
      <c r="E53" s="46" t="s">
        <v>871</v>
      </c>
      <c r="F53" s="26" t="s">
        <v>769</v>
      </c>
      <c r="G53" s="23">
        <v>1</v>
      </c>
      <c r="H53" s="37"/>
      <c r="I53" s="56"/>
      <c r="J53" s="37"/>
      <c r="K53" s="37"/>
      <c r="L53" s="56"/>
      <c r="M53" s="37"/>
      <c r="N53" s="56"/>
      <c r="O53" s="37"/>
      <c r="P53" s="37"/>
      <c r="Q53" s="46"/>
      <c r="AC53" s="36">
        <f>TRUNC(TRUNC(SUM(AC4:AC52))*옵션!$B$33/100)</f>
        <v>0</v>
      </c>
      <c r="AD53" s="36">
        <f>TRUNC(SUM(I4:I52))+TRUNC(SUM(N4:N52))</f>
        <v>0</v>
      </c>
    </row>
    <row r="54" spans="1:31" ht="23.1" customHeight="1">
      <c r="A54" s="20" t="s">
        <v>753</v>
      </c>
      <c r="B54" s="20" t="s">
        <v>935</v>
      </c>
      <c r="C54" s="20" t="s">
        <v>586</v>
      </c>
      <c r="D54" s="46" t="s">
        <v>587</v>
      </c>
      <c r="E54" s="46" t="s">
        <v>588</v>
      </c>
      <c r="F54" s="26" t="s">
        <v>589</v>
      </c>
      <c r="G54" s="23">
        <f>노임근거!G41</f>
        <v>0</v>
      </c>
      <c r="H54" s="37"/>
      <c r="I54" s="56"/>
      <c r="J54" s="37"/>
      <c r="K54" s="37"/>
      <c r="L54" s="56"/>
      <c r="M54" s="37"/>
      <c r="N54" s="56"/>
      <c r="O54" s="37"/>
      <c r="P54" s="37"/>
      <c r="Q54" s="46"/>
      <c r="AE54" s="36">
        <f>L54</f>
        <v>0</v>
      </c>
    </row>
    <row r="55" spans="1:31" ht="23.1" customHeight="1">
      <c r="A55" s="20" t="s">
        <v>754</v>
      </c>
      <c r="B55" s="20" t="s">
        <v>935</v>
      </c>
      <c r="C55" s="20" t="s">
        <v>590</v>
      </c>
      <c r="D55" s="46" t="s">
        <v>587</v>
      </c>
      <c r="E55" s="46" t="s">
        <v>591</v>
      </c>
      <c r="F55" s="26" t="s">
        <v>589</v>
      </c>
      <c r="G55" s="23">
        <f>노임근거!G42</f>
        <v>0</v>
      </c>
      <c r="H55" s="37"/>
      <c r="I55" s="56"/>
      <c r="J55" s="37"/>
      <c r="K55" s="37"/>
      <c r="L55" s="56"/>
      <c r="M55" s="37"/>
      <c r="N55" s="56"/>
      <c r="O55" s="37"/>
      <c r="P55" s="37"/>
      <c r="Q55" s="46"/>
      <c r="AE55" s="36">
        <f>L55</f>
        <v>0</v>
      </c>
    </row>
    <row r="56" spans="1:31" ht="23.1" customHeight="1">
      <c r="A56" s="20" t="s">
        <v>756</v>
      </c>
      <c r="B56" s="20" t="s">
        <v>935</v>
      </c>
      <c r="C56" s="20" t="s">
        <v>594</v>
      </c>
      <c r="D56" s="46" t="s">
        <v>587</v>
      </c>
      <c r="E56" s="46" t="s">
        <v>595</v>
      </c>
      <c r="F56" s="26" t="s">
        <v>589</v>
      </c>
      <c r="G56" s="23">
        <f>노임근거!G43</f>
        <v>0</v>
      </c>
      <c r="H56" s="37"/>
      <c r="I56" s="56"/>
      <c r="J56" s="37"/>
      <c r="K56" s="37"/>
      <c r="L56" s="56"/>
      <c r="M56" s="37"/>
      <c r="N56" s="56"/>
      <c r="O56" s="37"/>
      <c r="P56" s="37"/>
      <c r="Q56" s="46"/>
      <c r="AE56" s="36">
        <f>L56</f>
        <v>0</v>
      </c>
    </row>
    <row r="57" spans="1:31" ht="23.1" customHeight="1">
      <c r="A57" s="20" t="s">
        <v>757</v>
      </c>
      <c r="B57" s="20" t="s">
        <v>935</v>
      </c>
      <c r="C57" s="20" t="s">
        <v>596</v>
      </c>
      <c r="D57" s="46" t="s">
        <v>587</v>
      </c>
      <c r="E57" s="46" t="s">
        <v>597</v>
      </c>
      <c r="F57" s="26" t="s">
        <v>589</v>
      </c>
      <c r="G57" s="23">
        <f>노임근거!G44</f>
        <v>0</v>
      </c>
      <c r="H57" s="37"/>
      <c r="I57" s="56"/>
      <c r="J57" s="37"/>
      <c r="K57" s="37"/>
      <c r="L57" s="56"/>
      <c r="M57" s="37"/>
      <c r="N57" s="56"/>
      <c r="O57" s="37"/>
      <c r="P57" s="37"/>
      <c r="Q57" s="46"/>
      <c r="AE57" s="36">
        <f>L57</f>
        <v>0</v>
      </c>
    </row>
    <row r="58" spans="1:31" ht="23.1" customHeight="1">
      <c r="A58" s="20" t="s">
        <v>865</v>
      </c>
      <c r="B58" s="20" t="s">
        <v>935</v>
      </c>
      <c r="C58" s="20" t="s">
        <v>866</v>
      </c>
      <c r="D58" s="46" t="s">
        <v>867</v>
      </c>
      <c r="E58" s="46" t="s">
        <v>970</v>
      </c>
      <c r="F58" s="26" t="s">
        <v>769</v>
      </c>
      <c r="G58" s="23">
        <v>1</v>
      </c>
      <c r="H58" s="37"/>
      <c r="I58" s="56"/>
      <c r="J58" s="37"/>
      <c r="K58" s="37"/>
      <c r="L58" s="56"/>
      <c r="M58" s="37"/>
      <c r="N58" s="56"/>
      <c r="O58" s="37"/>
      <c r="P58" s="37"/>
      <c r="Q58" s="46"/>
    </row>
    <row r="59" spans="1:31" ht="23.1" customHeight="1">
      <c r="D59" s="46"/>
      <c r="E59" s="46"/>
      <c r="F59" s="26"/>
      <c r="G59" s="23"/>
      <c r="H59" s="37"/>
      <c r="I59" s="56"/>
      <c r="J59" s="37"/>
      <c r="K59" s="37"/>
      <c r="L59" s="56"/>
      <c r="M59" s="37"/>
      <c r="N59" s="56"/>
      <c r="O59" s="37"/>
      <c r="P59" s="37"/>
      <c r="Q59" s="46"/>
      <c r="AC59" s="36">
        <f>TRUNC(AE59*옵션!$B$36/100)</f>
        <v>0</v>
      </c>
      <c r="AD59" s="36">
        <f>TRUNC(SUM(L4:L57))</f>
        <v>0</v>
      </c>
      <c r="AE59" s="36">
        <f>TRUNC(SUM(AE4:AE58))</f>
        <v>0</v>
      </c>
    </row>
    <row r="60" spans="1:31" ht="23.1" customHeight="1">
      <c r="D60" s="46"/>
      <c r="E60" s="46"/>
      <c r="F60" s="26"/>
      <c r="G60" s="23"/>
      <c r="H60" s="37"/>
      <c r="I60" s="56"/>
      <c r="J60" s="37"/>
      <c r="K60" s="37"/>
      <c r="L60" s="56"/>
      <c r="M60" s="37"/>
      <c r="N60" s="56"/>
      <c r="O60" s="37"/>
      <c r="P60" s="37"/>
      <c r="Q60" s="46"/>
    </row>
    <row r="61" spans="1:31" ht="23.1" customHeight="1">
      <c r="D61" s="46"/>
      <c r="E61" s="46"/>
      <c r="F61" s="26"/>
      <c r="G61" s="23"/>
      <c r="H61" s="37"/>
      <c r="I61" s="56"/>
      <c r="J61" s="37"/>
      <c r="K61" s="37"/>
      <c r="L61" s="56"/>
      <c r="M61" s="37"/>
      <c r="N61" s="56"/>
      <c r="O61" s="37"/>
      <c r="P61" s="37"/>
      <c r="Q61" s="46"/>
    </row>
    <row r="62" spans="1:31" ht="23.1" customHeight="1">
      <c r="D62" s="46"/>
      <c r="E62" s="46"/>
      <c r="F62" s="26"/>
      <c r="G62" s="23"/>
      <c r="H62" s="37"/>
      <c r="I62" s="56"/>
      <c r="J62" s="37"/>
      <c r="K62" s="37"/>
      <c r="L62" s="56"/>
      <c r="M62" s="37"/>
      <c r="N62" s="56"/>
      <c r="O62" s="37"/>
      <c r="P62" s="37"/>
      <c r="Q62" s="46"/>
    </row>
    <row r="63" spans="1:31" ht="23.1" customHeight="1">
      <c r="D63" s="46"/>
      <c r="E63" s="46"/>
      <c r="F63" s="26"/>
      <c r="G63" s="23"/>
      <c r="H63" s="37"/>
      <c r="I63" s="56"/>
      <c r="J63" s="37"/>
      <c r="K63" s="37"/>
      <c r="L63" s="56"/>
      <c r="M63" s="37"/>
      <c r="N63" s="56"/>
      <c r="O63" s="37"/>
      <c r="P63" s="37"/>
      <c r="Q63" s="46"/>
    </row>
    <row r="64" spans="1:31" ht="23.1" customHeight="1">
      <c r="D64" s="46"/>
      <c r="E64" s="46"/>
      <c r="F64" s="26"/>
      <c r="G64" s="23"/>
      <c r="H64" s="37"/>
      <c r="I64" s="56"/>
      <c r="J64" s="37"/>
      <c r="K64" s="37"/>
      <c r="L64" s="56"/>
      <c r="M64" s="37"/>
      <c r="N64" s="56"/>
      <c r="O64" s="37"/>
      <c r="P64" s="37"/>
      <c r="Q64" s="46"/>
    </row>
    <row r="65" spans="4:17" ht="23.1" customHeight="1">
      <c r="D65" s="46"/>
      <c r="E65" s="46"/>
      <c r="F65" s="26"/>
      <c r="G65" s="23"/>
      <c r="H65" s="37"/>
      <c r="I65" s="56"/>
      <c r="J65" s="37"/>
      <c r="K65" s="37"/>
      <c r="L65" s="56"/>
      <c r="M65" s="37"/>
      <c r="N65" s="56"/>
      <c r="O65" s="37"/>
      <c r="P65" s="37"/>
      <c r="Q65" s="46"/>
    </row>
    <row r="66" spans="4:17" ht="23.1" customHeight="1">
      <c r="D66" s="46"/>
      <c r="E66" s="46"/>
      <c r="F66" s="26"/>
      <c r="G66" s="23"/>
      <c r="H66" s="37"/>
      <c r="I66" s="56"/>
      <c r="J66" s="37"/>
      <c r="K66" s="37"/>
      <c r="L66" s="56"/>
      <c r="M66" s="37"/>
      <c r="N66" s="56"/>
      <c r="O66" s="37"/>
      <c r="P66" s="37"/>
      <c r="Q66" s="46"/>
    </row>
    <row r="67" spans="4:17" ht="23.1" customHeight="1">
      <c r="D67" s="46"/>
      <c r="E67" s="46"/>
      <c r="F67" s="26"/>
      <c r="G67" s="23"/>
      <c r="H67" s="37"/>
      <c r="I67" s="56"/>
      <c r="J67" s="37"/>
      <c r="K67" s="37"/>
      <c r="L67" s="56"/>
      <c r="M67" s="37"/>
      <c r="N67" s="56"/>
      <c r="O67" s="37"/>
      <c r="P67" s="37"/>
      <c r="Q67" s="46"/>
    </row>
    <row r="68" spans="4:17" ht="23.1" customHeight="1">
      <c r="D68" s="46"/>
      <c r="E68" s="46"/>
      <c r="F68" s="26"/>
      <c r="G68" s="23"/>
      <c r="H68" s="37"/>
      <c r="I68" s="56"/>
      <c r="J68" s="37"/>
      <c r="K68" s="37"/>
      <c r="L68" s="56"/>
      <c r="M68" s="37"/>
      <c r="N68" s="56"/>
      <c r="O68" s="37"/>
      <c r="P68" s="37"/>
      <c r="Q68" s="46"/>
    </row>
    <row r="69" spans="4:17" ht="23.1" customHeight="1">
      <c r="D69" s="46"/>
      <c r="E69" s="46"/>
      <c r="F69" s="26"/>
      <c r="G69" s="23"/>
      <c r="H69" s="37"/>
      <c r="I69" s="56"/>
      <c r="J69" s="37"/>
      <c r="K69" s="37"/>
      <c r="L69" s="56"/>
      <c r="M69" s="37"/>
      <c r="N69" s="56"/>
      <c r="O69" s="37"/>
      <c r="P69" s="37"/>
      <c r="Q69" s="46"/>
    </row>
    <row r="70" spans="4:17" ht="23.1" customHeight="1">
      <c r="D70" s="46"/>
      <c r="E70" s="46"/>
      <c r="F70" s="26"/>
      <c r="G70" s="23"/>
      <c r="H70" s="37"/>
      <c r="I70" s="56"/>
      <c r="J70" s="37"/>
      <c r="K70" s="37"/>
      <c r="L70" s="56"/>
      <c r="M70" s="37"/>
      <c r="N70" s="56"/>
      <c r="O70" s="37"/>
      <c r="P70" s="37"/>
      <c r="Q70" s="46"/>
    </row>
    <row r="71" spans="4:17" ht="23.1" customHeight="1">
      <c r="D71" s="46"/>
      <c r="E71" s="46"/>
      <c r="F71" s="26"/>
      <c r="G71" s="23"/>
      <c r="H71" s="37"/>
      <c r="I71" s="56"/>
      <c r="J71" s="37"/>
      <c r="K71" s="37"/>
      <c r="L71" s="56"/>
      <c r="M71" s="37"/>
      <c r="N71" s="56"/>
      <c r="O71" s="37"/>
      <c r="P71" s="37"/>
      <c r="Q71" s="46"/>
    </row>
    <row r="72" spans="4:17" ht="23.1" customHeight="1">
      <c r="D72" s="46"/>
      <c r="E72" s="46"/>
      <c r="F72" s="26"/>
      <c r="G72" s="23"/>
      <c r="H72" s="37"/>
      <c r="I72" s="56"/>
      <c r="J72" s="37"/>
      <c r="K72" s="37"/>
      <c r="L72" s="56"/>
      <c r="M72" s="37"/>
      <c r="N72" s="56"/>
      <c r="O72" s="37"/>
      <c r="P72" s="37"/>
      <c r="Q72" s="46"/>
    </row>
    <row r="73" spans="4:17" ht="23.1" customHeight="1">
      <c r="D73" s="46"/>
      <c r="E73" s="46"/>
      <c r="F73" s="26"/>
      <c r="G73" s="23"/>
      <c r="H73" s="37"/>
      <c r="I73" s="56"/>
      <c r="J73" s="37"/>
      <c r="K73" s="37"/>
      <c r="L73" s="56"/>
      <c r="M73" s="37"/>
      <c r="N73" s="56"/>
      <c r="O73" s="37"/>
      <c r="P73" s="37"/>
      <c r="Q73" s="46"/>
    </row>
    <row r="74" spans="4:17" ht="23.1" customHeight="1">
      <c r="D74" s="46"/>
      <c r="E74" s="46"/>
      <c r="F74" s="26"/>
      <c r="G74" s="23"/>
      <c r="H74" s="37"/>
      <c r="I74" s="56"/>
      <c r="J74" s="37"/>
      <c r="K74" s="37"/>
      <c r="L74" s="56"/>
      <c r="M74" s="37"/>
      <c r="N74" s="56"/>
      <c r="O74" s="37"/>
      <c r="P74" s="37"/>
      <c r="Q74" s="46"/>
    </row>
    <row r="75" spans="4:17" ht="23.1" customHeight="1">
      <c r="D75" s="46"/>
      <c r="E75" s="46"/>
      <c r="F75" s="26"/>
      <c r="G75" s="23"/>
      <c r="H75" s="37"/>
      <c r="I75" s="56"/>
      <c r="J75" s="37"/>
      <c r="K75" s="37"/>
      <c r="L75" s="56"/>
      <c r="M75" s="37"/>
      <c r="N75" s="56"/>
      <c r="O75" s="37"/>
      <c r="P75" s="37"/>
      <c r="Q75" s="46"/>
    </row>
    <row r="76" spans="4:17" ht="23.1" customHeight="1">
      <c r="D76" s="46"/>
      <c r="E76" s="46"/>
      <c r="F76" s="26"/>
      <c r="G76" s="23"/>
      <c r="H76" s="37"/>
      <c r="I76" s="56"/>
      <c r="J76" s="37"/>
      <c r="K76" s="37"/>
      <c r="L76" s="56"/>
      <c r="M76" s="37"/>
      <c r="N76" s="56"/>
      <c r="O76" s="37"/>
      <c r="P76" s="37"/>
      <c r="Q76" s="46"/>
    </row>
    <row r="77" spans="4:17" ht="23.1" customHeight="1">
      <c r="D77" s="46"/>
      <c r="E77" s="46"/>
      <c r="F77" s="26"/>
      <c r="G77" s="23"/>
      <c r="H77" s="37"/>
      <c r="I77" s="56"/>
      <c r="J77" s="37"/>
      <c r="K77" s="37"/>
      <c r="L77" s="56"/>
      <c r="M77" s="37"/>
      <c r="N77" s="56"/>
      <c r="O77" s="37"/>
      <c r="P77" s="37"/>
      <c r="Q77" s="46"/>
    </row>
    <row r="78" spans="4:17" ht="23.1" customHeight="1">
      <c r="D78" s="46"/>
      <c r="E78" s="46"/>
      <c r="F78" s="26"/>
      <c r="G78" s="23"/>
      <c r="H78" s="37"/>
      <c r="I78" s="56"/>
      <c r="J78" s="37"/>
      <c r="K78" s="37"/>
      <c r="L78" s="56"/>
      <c r="M78" s="37"/>
      <c r="N78" s="56"/>
      <c r="O78" s="37"/>
      <c r="P78" s="37"/>
      <c r="Q78" s="46"/>
    </row>
    <row r="79" spans="4:17" ht="23.1" customHeight="1">
      <c r="D79" s="46"/>
      <c r="E79" s="46"/>
      <c r="F79" s="26"/>
      <c r="G79" s="23"/>
      <c r="H79" s="37"/>
      <c r="I79" s="56"/>
      <c r="J79" s="37"/>
      <c r="K79" s="37"/>
      <c r="L79" s="56"/>
      <c r="M79" s="37"/>
      <c r="N79" s="56"/>
      <c r="O79" s="37"/>
      <c r="P79" s="37"/>
      <c r="Q79" s="46"/>
    </row>
    <row r="80" spans="4:17" ht="23.1" customHeight="1">
      <c r="D80" s="46"/>
      <c r="E80" s="46"/>
      <c r="F80" s="26"/>
      <c r="G80" s="23"/>
      <c r="H80" s="37"/>
      <c r="I80" s="56"/>
      <c r="J80" s="37"/>
      <c r="K80" s="37"/>
      <c r="L80" s="56"/>
      <c r="M80" s="37"/>
      <c r="N80" s="56"/>
      <c r="O80" s="37"/>
      <c r="P80" s="37"/>
      <c r="Q80" s="46"/>
    </row>
    <row r="81" spans="1:29" ht="23.1" customHeight="1">
      <c r="B81" s="20" t="s">
        <v>863</v>
      </c>
      <c r="D81" s="46" t="s">
        <v>864</v>
      </c>
      <c r="E81" s="46"/>
      <c r="F81" s="26"/>
      <c r="G81" s="23"/>
      <c r="H81" s="37"/>
      <c r="I81" s="56"/>
      <c r="J81" s="37"/>
      <c r="K81" s="37"/>
      <c r="L81" s="56"/>
      <c r="M81" s="37"/>
      <c r="N81" s="56"/>
      <c r="O81" s="37"/>
      <c r="P81" s="37"/>
      <c r="Q81" s="46"/>
    </row>
    <row r="82" spans="1:29" ht="23.1" customHeight="1">
      <c r="B82" s="20" t="s">
        <v>957</v>
      </c>
      <c r="D82" s="266" t="s">
        <v>958</v>
      </c>
      <c r="E82" s="267"/>
      <c r="F82" s="267"/>
      <c r="G82" s="267"/>
      <c r="H82" s="267"/>
      <c r="I82" s="267"/>
      <c r="J82" s="267"/>
      <c r="K82" s="267"/>
      <c r="L82" s="267"/>
      <c r="M82" s="267"/>
      <c r="N82" s="267"/>
      <c r="O82" s="267"/>
      <c r="P82" s="267"/>
      <c r="Q82" s="268"/>
    </row>
    <row r="83" spans="1:29" ht="23.1" customHeight="1">
      <c r="A83" s="20" t="s">
        <v>600</v>
      </c>
      <c r="B83" s="20" t="s">
        <v>941</v>
      </c>
      <c r="C83" s="20" t="s">
        <v>171</v>
      </c>
      <c r="D83" s="46" t="s">
        <v>172</v>
      </c>
      <c r="E83" s="46" t="s">
        <v>173</v>
      </c>
      <c r="F83" s="26" t="s">
        <v>174</v>
      </c>
      <c r="G83" s="23">
        <v>17</v>
      </c>
      <c r="H83" s="37"/>
      <c r="I83" s="56"/>
      <c r="J83" s="37"/>
      <c r="K83" s="37"/>
      <c r="L83" s="56"/>
      <c r="M83" s="37"/>
      <c r="N83" s="56"/>
      <c r="O83" s="37"/>
      <c r="P83" s="37"/>
      <c r="Q83" s="46"/>
      <c r="AB83" s="36">
        <f>I83</f>
        <v>0</v>
      </c>
      <c r="AC83" s="36">
        <f t="shared" ref="AC83:AC90" si="4">G83*H83</f>
        <v>0</v>
      </c>
    </row>
    <row r="84" spans="1:29" ht="23.1" customHeight="1">
      <c r="A84" s="20" t="s">
        <v>601</v>
      </c>
      <c r="B84" s="20" t="s">
        <v>941</v>
      </c>
      <c r="C84" s="20" t="s">
        <v>178</v>
      </c>
      <c r="D84" s="46" t="s">
        <v>172</v>
      </c>
      <c r="E84" s="46" t="s">
        <v>179</v>
      </c>
      <c r="F84" s="26" t="s">
        <v>174</v>
      </c>
      <c r="G84" s="23">
        <v>76</v>
      </c>
      <c r="H84" s="37"/>
      <c r="I84" s="56"/>
      <c r="J84" s="37"/>
      <c r="K84" s="37"/>
      <c r="L84" s="56"/>
      <c r="M84" s="37"/>
      <c r="N84" s="56"/>
      <c r="O84" s="37"/>
      <c r="P84" s="37"/>
      <c r="Q84" s="46"/>
      <c r="AB84" s="36">
        <f>I84</f>
        <v>0</v>
      </c>
      <c r="AC84" s="36">
        <f t="shared" si="4"/>
        <v>0</v>
      </c>
    </row>
    <row r="85" spans="1:29" ht="23.1" customHeight="1">
      <c r="A85" s="20" t="s">
        <v>602</v>
      </c>
      <c r="B85" s="20" t="s">
        <v>941</v>
      </c>
      <c r="C85" s="20" t="s">
        <v>180</v>
      </c>
      <c r="D85" s="46" t="s">
        <v>172</v>
      </c>
      <c r="E85" s="46" t="s">
        <v>181</v>
      </c>
      <c r="F85" s="26" t="s">
        <v>174</v>
      </c>
      <c r="G85" s="23">
        <v>32</v>
      </c>
      <c r="H85" s="37"/>
      <c r="I85" s="56"/>
      <c r="J85" s="37"/>
      <c r="K85" s="37"/>
      <c r="L85" s="56"/>
      <c r="M85" s="37"/>
      <c r="N85" s="56"/>
      <c r="O85" s="37"/>
      <c r="P85" s="37"/>
      <c r="Q85" s="46"/>
      <c r="AB85" s="36">
        <f>I85</f>
        <v>0</v>
      </c>
      <c r="AC85" s="36">
        <f t="shared" si="4"/>
        <v>0</v>
      </c>
    </row>
    <row r="86" spans="1:29" ht="23.1" customHeight="1">
      <c r="A86" s="20" t="s">
        <v>605</v>
      </c>
      <c r="B86" s="20" t="s">
        <v>941</v>
      </c>
      <c r="C86" s="20" t="s">
        <v>186</v>
      </c>
      <c r="D86" s="46" t="s">
        <v>172</v>
      </c>
      <c r="E86" s="46" t="s">
        <v>187</v>
      </c>
      <c r="F86" s="26" t="s">
        <v>174</v>
      </c>
      <c r="G86" s="23">
        <v>6</v>
      </c>
      <c r="H86" s="37"/>
      <c r="I86" s="56"/>
      <c r="J86" s="37"/>
      <c r="K86" s="37"/>
      <c r="L86" s="56"/>
      <c r="M86" s="37"/>
      <c r="N86" s="56"/>
      <c r="O86" s="37"/>
      <c r="P86" s="37"/>
      <c r="Q86" s="46"/>
      <c r="AB86" s="36">
        <f>I86</f>
        <v>0</v>
      </c>
      <c r="AC86" s="36">
        <f t="shared" si="4"/>
        <v>0</v>
      </c>
    </row>
    <row r="87" spans="1:29" ht="23.1" customHeight="1">
      <c r="A87" s="20" t="s">
        <v>611</v>
      </c>
      <c r="B87" s="20" t="s">
        <v>941</v>
      </c>
      <c r="C87" s="20" t="s">
        <v>208</v>
      </c>
      <c r="D87" s="46" t="s">
        <v>206</v>
      </c>
      <c r="E87" s="46" t="s">
        <v>209</v>
      </c>
      <c r="F87" s="26" t="s">
        <v>174</v>
      </c>
      <c r="G87" s="23">
        <v>1</v>
      </c>
      <c r="H87" s="37"/>
      <c r="I87" s="56"/>
      <c r="J87" s="37"/>
      <c r="K87" s="37"/>
      <c r="L87" s="56"/>
      <c r="M87" s="37"/>
      <c r="N87" s="56"/>
      <c r="O87" s="37"/>
      <c r="P87" s="37"/>
      <c r="Q87" s="46"/>
      <c r="AC87" s="36">
        <f t="shared" si="4"/>
        <v>0</v>
      </c>
    </row>
    <row r="88" spans="1:29" ht="23.1" customHeight="1">
      <c r="A88" s="20" t="s">
        <v>612</v>
      </c>
      <c r="B88" s="20" t="s">
        <v>941</v>
      </c>
      <c r="C88" s="20" t="s">
        <v>210</v>
      </c>
      <c r="D88" s="46" t="s">
        <v>206</v>
      </c>
      <c r="E88" s="46" t="s">
        <v>211</v>
      </c>
      <c r="F88" s="26" t="s">
        <v>174</v>
      </c>
      <c r="G88" s="23">
        <v>8</v>
      </c>
      <c r="H88" s="37"/>
      <c r="I88" s="56"/>
      <c r="J88" s="37"/>
      <c r="K88" s="37"/>
      <c r="L88" s="56"/>
      <c r="M88" s="37"/>
      <c r="N88" s="56"/>
      <c r="O88" s="37"/>
      <c r="P88" s="37"/>
      <c r="Q88" s="46"/>
      <c r="AC88" s="36">
        <f t="shared" si="4"/>
        <v>0</v>
      </c>
    </row>
    <row r="89" spans="1:29" ht="23.1" customHeight="1">
      <c r="A89" s="20" t="s">
        <v>613</v>
      </c>
      <c r="B89" s="20" t="s">
        <v>941</v>
      </c>
      <c r="C89" s="20" t="s">
        <v>212</v>
      </c>
      <c r="D89" s="46" t="s">
        <v>206</v>
      </c>
      <c r="E89" s="46" t="s">
        <v>213</v>
      </c>
      <c r="F89" s="26" t="s">
        <v>174</v>
      </c>
      <c r="G89" s="23">
        <v>1</v>
      </c>
      <c r="H89" s="37"/>
      <c r="I89" s="56"/>
      <c r="J89" s="37"/>
      <c r="K89" s="37"/>
      <c r="L89" s="56"/>
      <c r="M89" s="37"/>
      <c r="N89" s="56"/>
      <c r="O89" s="37"/>
      <c r="P89" s="37"/>
      <c r="Q89" s="46"/>
      <c r="AC89" s="36">
        <f t="shared" si="4"/>
        <v>0</v>
      </c>
    </row>
    <row r="90" spans="1:29" ht="23.1" customHeight="1">
      <c r="A90" s="20" t="s">
        <v>615</v>
      </c>
      <c r="B90" s="20" t="s">
        <v>941</v>
      </c>
      <c r="C90" s="20" t="s">
        <v>216</v>
      </c>
      <c r="D90" s="46" t="s">
        <v>206</v>
      </c>
      <c r="E90" s="46" t="s">
        <v>217</v>
      </c>
      <c r="F90" s="26" t="s">
        <v>174</v>
      </c>
      <c r="G90" s="23">
        <v>1</v>
      </c>
      <c r="H90" s="37"/>
      <c r="I90" s="56"/>
      <c r="J90" s="37"/>
      <c r="K90" s="37"/>
      <c r="L90" s="56"/>
      <c r="M90" s="37"/>
      <c r="N90" s="56"/>
      <c r="O90" s="37"/>
      <c r="P90" s="37"/>
      <c r="Q90" s="46"/>
      <c r="AC90" s="36">
        <f t="shared" si="4"/>
        <v>0</v>
      </c>
    </row>
    <row r="91" spans="1:29" ht="23.1" customHeight="1">
      <c r="A91" s="20" t="s">
        <v>617</v>
      </c>
      <c r="B91" s="20" t="s">
        <v>941</v>
      </c>
      <c r="C91" s="20" t="s">
        <v>222</v>
      </c>
      <c r="D91" s="46" t="s">
        <v>206</v>
      </c>
      <c r="E91" s="46" t="s">
        <v>223</v>
      </c>
      <c r="F91" s="26" t="s">
        <v>220</v>
      </c>
      <c r="G91" s="23">
        <v>1</v>
      </c>
      <c r="H91" s="37"/>
      <c r="I91" s="56"/>
      <c r="J91" s="37"/>
      <c r="K91" s="37"/>
      <c r="L91" s="56"/>
      <c r="M91" s="37"/>
      <c r="N91" s="56"/>
      <c r="O91" s="37"/>
      <c r="P91" s="37"/>
      <c r="Q91" s="46"/>
    </row>
    <row r="92" spans="1:29" ht="23.1" customHeight="1">
      <c r="A92" s="20" t="s">
        <v>618</v>
      </c>
      <c r="B92" s="20" t="s">
        <v>941</v>
      </c>
      <c r="C92" s="20" t="s">
        <v>224</v>
      </c>
      <c r="D92" s="46" t="s">
        <v>206</v>
      </c>
      <c r="E92" s="46" t="s">
        <v>225</v>
      </c>
      <c r="F92" s="26" t="s">
        <v>220</v>
      </c>
      <c r="G92" s="23">
        <v>7</v>
      </c>
      <c r="H92" s="37"/>
      <c r="I92" s="56"/>
      <c r="J92" s="37"/>
      <c r="K92" s="37"/>
      <c r="L92" s="56"/>
      <c r="M92" s="37"/>
      <c r="N92" s="56"/>
      <c r="O92" s="37"/>
      <c r="P92" s="37"/>
      <c r="Q92" s="46"/>
    </row>
    <row r="93" spans="1:29" ht="23.1" customHeight="1">
      <c r="A93" s="20" t="s">
        <v>619</v>
      </c>
      <c r="B93" s="20" t="s">
        <v>941</v>
      </c>
      <c r="C93" s="20" t="s">
        <v>226</v>
      </c>
      <c r="D93" s="46" t="s">
        <v>206</v>
      </c>
      <c r="E93" s="46" t="s">
        <v>227</v>
      </c>
      <c r="F93" s="26" t="s">
        <v>220</v>
      </c>
      <c r="G93" s="23">
        <v>1</v>
      </c>
      <c r="H93" s="37"/>
      <c r="I93" s="56"/>
      <c r="J93" s="37"/>
      <c r="K93" s="37"/>
      <c r="L93" s="56"/>
      <c r="M93" s="37"/>
      <c r="N93" s="56"/>
      <c r="O93" s="37"/>
      <c r="P93" s="37"/>
      <c r="Q93" s="46"/>
    </row>
    <row r="94" spans="1:29" ht="23.1" customHeight="1">
      <c r="A94" s="20" t="s">
        <v>620</v>
      </c>
      <c r="B94" s="20" t="s">
        <v>941</v>
      </c>
      <c r="C94" s="20" t="s">
        <v>228</v>
      </c>
      <c r="D94" s="46" t="s">
        <v>206</v>
      </c>
      <c r="E94" s="46" t="s">
        <v>229</v>
      </c>
      <c r="F94" s="26" t="s">
        <v>220</v>
      </c>
      <c r="G94" s="23">
        <v>1</v>
      </c>
      <c r="H94" s="37"/>
      <c r="I94" s="56"/>
      <c r="J94" s="37"/>
      <c r="K94" s="37"/>
      <c r="L94" s="56"/>
      <c r="M94" s="37"/>
      <c r="N94" s="56"/>
      <c r="O94" s="37"/>
      <c r="P94" s="37"/>
      <c r="Q94" s="46"/>
    </row>
    <row r="95" spans="1:29" ht="23.1" customHeight="1">
      <c r="A95" s="20" t="s">
        <v>624</v>
      </c>
      <c r="B95" s="20" t="s">
        <v>941</v>
      </c>
      <c r="C95" s="20" t="s">
        <v>239</v>
      </c>
      <c r="D95" s="46" t="s">
        <v>240</v>
      </c>
      <c r="E95" s="46" t="s">
        <v>241</v>
      </c>
      <c r="F95" s="26" t="s">
        <v>220</v>
      </c>
      <c r="G95" s="23">
        <v>9</v>
      </c>
      <c r="H95" s="37"/>
      <c r="I95" s="56"/>
      <c r="J95" s="37"/>
      <c r="K95" s="37"/>
      <c r="L95" s="56"/>
      <c r="M95" s="37"/>
      <c r="N95" s="56"/>
      <c r="O95" s="37"/>
      <c r="P95" s="37"/>
      <c r="Q95" s="46"/>
    </row>
    <row r="96" spans="1:29" ht="23.1" customHeight="1">
      <c r="A96" s="20" t="s">
        <v>625</v>
      </c>
      <c r="B96" s="20" t="s">
        <v>941</v>
      </c>
      <c r="C96" s="20" t="s">
        <v>243</v>
      </c>
      <c r="D96" s="46" t="s">
        <v>240</v>
      </c>
      <c r="E96" s="46" t="s">
        <v>244</v>
      </c>
      <c r="F96" s="26" t="s">
        <v>220</v>
      </c>
      <c r="G96" s="23">
        <v>2</v>
      </c>
      <c r="H96" s="37"/>
      <c r="I96" s="56"/>
      <c r="J96" s="37"/>
      <c r="K96" s="37"/>
      <c r="L96" s="56"/>
      <c r="M96" s="37"/>
      <c r="N96" s="56"/>
      <c r="O96" s="37"/>
      <c r="P96" s="37"/>
      <c r="Q96" s="46"/>
    </row>
    <row r="97" spans="1:31" ht="23.1" customHeight="1">
      <c r="A97" s="20" t="s">
        <v>628</v>
      </c>
      <c r="B97" s="20" t="s">
        <v>941</v>
      </c>
      <c r="C97" s="20" t="s">
        <v>249</v>
      </c>
      <c r="D97" s="46" t="s">
        <v>240</v>
      </c>
      <c r="E97" s="46" t="s">
        <v>250</v>
      </c>
      <c r="F97" s="26" t="s">
        <v>220</v>
      </c>
      <c r="G97" s="23">
        <v>1</v>
      </c>
      <c r="H97" s="37"/>
      <c r="I97" s="56"/>
      <c r="J97" s="37"/>
      <c r="K97" s="37"/>
      <c r="L97" s="56"/>
      <c r="M97" s="37"/>
      <c r="N97" s="56"/>
      <c r="O97" s="37"/>
      <c r="P97" s="37"/>
      <c r="Q97" s="46"/>
    </row>
    <row r="98" spans="1:31" ht="23.1" customHeight="1">
      <c r="A98" s="20" t="s">
        <v>679</v>
      </c>
      <c r="B98" s="20" t="s">
        <v>941</v>
      </c>
      <c r="C98" s="20" t="s">
        <v>380</v>
      </c>
      <c r="D98" s="46" t="s">
        <v>381</v>
      </c>
      <c r="E98" s="46" t="s">
        <v>382</v>
      </c>
      <c r="F98" s="26" t="s">
        <v>174</v>
      </c>
      <c r="G98" s="23">
        <v>84</v>
      </c>
      <c r="H98" s="37"/>
      <c r="I98" s="56"/>
      <c r="J98" s="37"/>
      <c r="K98" s="37"/>
      <c r="L98" s="56"/>
      <c r="M98" s="37"/>
      <c r="N98" s="56"/>
      <c r="O98" s="37"/>
      <c r="P98" s="37"/>
      <c r="Q98" s="46"/>
      <c r="AC98" s="36">
        <f t="shared" ref="AC98:AC108" si="5">G98*H98</f>
        <v>0</v>
      </c>
    </row>
    <row r="99" spans="1:31" ht="23.1" customHeight="1">
      <c r="A99" s="20" t="s">
        <v>680</v>
      </c>
      <c r="B99" s="20" t="s">
        <v>941</v>
      </c>
      <c r="C99" s="20" t="s">
        <v>385</v>
      </c>
      <c r="D99" s="46" t="s">
        <v>381</v>
      </c>
      <c r="E99" s="46" t="s">
        <v>386</v>
      </c>
      <c r="F99" s="26" t="s">
        <v>174</v>
      </c>
      <c r="G99" s="23">
        <v>7</v>
      </c>
      <c r="H99" s="37"/>
      <c r="I99" s="56"/>
      <c r="J99" s="37"/>
      <c r="K99" s="37"/>
      <c r="L99" s="56"/>
      <c r="M99" s="37"/>
      <c r="N99" s="56"/>
      <c r="O99" s="37"/>
      <c r="P99" s="37"/>
      <c r="Q99" s="46"/>
      <c r="AC99" s="36">
        <f t="shared" si="5"/>
        <v>0</v>
      </c>
    </row>
    <row r="100" spans="1:31" ht="23.1" customHeight="1">
      <c r="A100" s="20" t="s">
        <v>681</v>
      </c>
      <c r="B100" s="20" t="s">
        <v>941</v>
      </c>
      <c r="C100" s="20" t="s">
        <v>387</v>
      </c>
      <c r="D100" s="46" t="s">
        <v>381</v>
      </c>
      <c r="E100" s="46" t="s">
        <v>388</v>
      </c>
      <c r="F100" s="26" t="s">
        <v>174</v>
      </c>
      <c r="G100" s="23">
        <v>25</v>
      </c>
      <c r="H100" s="37"/>
      <c r="I100" s="56"/>
      <c r="J100" s="37"/>
      <c r="K100" s="37"/>
      <c r="L100" s="56"/>
      <c r="M100" s="37"/>
      <c r="N100" s="56"/>
      <c r="O100" s="37"/>
      <c r="P100" s="37"/>
      <c r="Q100" s="46"/>
      <c r="AC100" s="36">
        <f t="shared" si="5"/>
        <v>0</v>
      </c>
    </row>
    <row r="101" spans="1:31" ht="23.1" customHeight="1">
      <c r="A101" s="20" t="s">
        <v>683</v>
      </c>
      <c r="B101" s="20" t="s">
        <v>941</v>
      </c>
      <c r="C101" s="20" t="s">
        <v>391</v>
      </c>
      <c r="D101" s="46" t="s">
        <v>381</v>
      </c>
      <c r="E101" s="46" t="s">
        <v>392</v>
      </c>
      <c r="F101" s="26" t="s">
        <v>174</v>
      </c>
      <c r="G101" s="23">
        <v>7</v>
      </c>
      <c r="H101" s="37"/>
      <c r="I101" s="56"/>
      <c r="J101" s="37"/>
      <c r="K101" s="37"/>
      <c r="L101" s="56"/>
      <c r="M101" s="37"/>
      <c r="N101" s="56"/>
      <c r="O101" s="37"/>
      <c r="P101" s="37"/>
      <c r="Q101" s="46"/>
      <c r="AC101" s="36">
        <f t="shared" si="5"/>
        <v>0</v>
      </c>
    </row>
    <row r="102" spans="1:31" ht="23.1" customHeight="1">
      <c r="A102" s="20" t="s">
        <v>688</v>
      </c>
      <c r="B102" s="20" t="s">
        <v>941</v>
      </c>
      <c r="C102" s="20" t="s">
        <v>403</v>
      </c>
      <c r="D102" s="46" t="s">
        <v>398</v>
      </c>
      <c r="E102" s="46" t="s">
        <v>404</v>
      </c>
      <c r="F102" s="26" t="s">
        <v>174</v>
      </c>
      <c r="G102" s="23">
        <v>24</v>
      </c>
      <c r="H102" s="37"/>
      <c r="I102" s="56"/>
      <c r="J102" s="37"/>
      <c r="K102" s="37"/>
      <c r="L102" s="56"/>
      <c r="M102" s="37"/>
      <c r="N102" s="56"/>
      <c r="O102" s="37"/>
      <c r="P102" s="37"/>
      <c r="Q102" s="46"/>
      <c r="AC102" s="36">
        <f t="shared" si="5"/>
        <v>0</v>
      </c>
    </row>
    <row r="103" spans="1:31" ht="23.1" customHeight="1">
      <c r="A103" s="20" t="s">
        <v>690</v>
      </c>
      <c r="B103" s="20" t="s">
        <v>941</v>
      </c>
      <c r="C103" s="20" t="s">
        <v>407</v>
      </c>
      <c r="D103" s="46" t="s">
        <v>398</v>
      </c>
      <c r="E103" s="46" t="s">
        <v>408</v>
      </c>
      <c r="F103" s="26" t="s">
        <v>174</v>
      </c>
      <c r="G103" s="23">
        <v>122</v>
      </c>
      <c r="H103" s="37"/>
      <c r="I103" s="56"/>
      <c r="J103" s="37"/>
      <c r="K103" s="37"/>
      <c r="L103" s="56"/>
      <c r="M103" s="37"/>
      <c r="N103" s="56"/>
      <c r="O103" s="37"/>
      <c r="P103" s="37"/>
      <c r="Q103" s="46"/>
      <c r="AC103" s="36">
        <f t="shared" si="5"/>
        <v>0</v>
      </c>
    </row>
    <row r="104" spans="1:31" ht="23.1" customHeight="1">
      <c r="A104" s="20" t="s">
        <v>691</v>
      </c>
      <c r="B104" s="20" t="s">
        <v>941</v>
      </c>
      <c r="C104" s="20" t="s">
        <v>409</v>
      </c>
      <c r="D104" s="46" t="s">
        <v>398</v>
      </c>
      <c r="E104" s="46" t="s">
        <v>410</v>
      </c>
      <c r="F104" s="26" t="s">
        <v>174</v>
      </c>
      <c r="G104" s="23">
        <v>8</v>
      </c>
      <c r="H104" s="37"/>
      <c r="I104" s="56"/>
      <c r="J104" s="37"/>
      <c r="K104" s="37"/>
      <c r="L104" s="56"/>
      <c r="M104" s="37"/>
      <c r="N104" s="56"/>
      <c r="O104" s="37"/>
      <c r="P104" s="37"/>
      <c r="Q104" s="46"/>
      <c r="AC104" s="36">
        <f t="shared" si="5"/>
        <v>0</v>
      </c>
    </row>
    <row r="105" spans="1:31" ht="23.1" customHeight="1">
      <c r="A105" s="20" t="s">
        <v>696</v>
      </c>
      <c r="B105" s="20" t="s">
        <v>941</v>
      </c>
      <c r="C105" s="20" t="s">
        <v>419</v>
      </c>
      <c r="D105" s="46" t="s">
        <v>420</v>
      </c>
      <c r="E105" s="46" t="s">
        <v>421</v>
      </c>
      <c r="F105" s="26" t="s">
        <v>174</v>
      </c>
      <c r="G105" s="23">
        <v>90</v>
      </c>
      <c r="H105" s="37"/>
      <c r="I105" s="56"/>
      <c r="J105" s="37"/>
      <c r="K105" s="37"/>
      <c r="L105" s="56"/>
      <c r="M105" s="37"/>
      <c r="N105" s="56"/>
      <c r="O105" s="37"/>
      <c r="P105" s="37"/>
      <c r="Q105" s="46"/>
      <c r="AC105" s="36">
        <f t="shared" si="5"/>
        <v>0</v>
      </c>
    </row>
    <row r="106" spans="1:31" ht="23.1" customHeight="1">
      <c r="A106" s="20" t="s">
        <v>698</v>
      </c>
      <c r="B106" s="20" t="s">
        <v>941</v>
      </c>
      <c r="C106" s="20" t="s">
        <v>427</v>
      </c>
      <c r="D106" s="46" t="s">
        <v>420</v>
      </c>
      <c r="E106" s="46" t="s">
        <v>428</v>
      </c>
      <c r="F106" s="26" t="s">
        <v>174</v>
      </c>
      <c r="G106" s="23">
        <v>13</v>
      </c>
      <c r="H106" s="37"/>
      <c r="I106" s="56"/>
      <c r="J106" s="37"/>
      <c r="K106" s="37"/>
      <c r="L106" s="56"/>
      <c r="M106" s="37"/>
      <c r="N106" s="56"/>
      <c r="O106" s="37"/>
      <c r="P106" s="37"/>
      <c r="Q106" s="46"/>
      <c r="AC106" s="36">
        <f t="shared" si="5"/>
        <v>0</v>
      </c>
    </row>
    <row r="107" spans="1:31" ht="23.1" customHeight="1">
      <c r="A107" s="20" t="s">
        <v>699</v>
      </c>
      <c r="B107" s="20" t="s">
        <v>941</v>
      </c>
      <c r="C107" s="20" t="s">
        <v>429</v>
      </c>
      <c r="D107" s="46" t="s">
        <v>420</v>
      </c>
      <c r="E107" s="46" t="s">
        <v>430</v>
      </c>
      <c r="F107" s="26" t="s">
        <v>174</v>
      </c>
      <c r="G107" s="23">
        <v>13</v>
      </c>
      <c r="H107" s="37"/>
      <c r="I107" s="56"/>
      <c r="J107" s="37"/>
      <c r="K107" s="37"/>
      <c r="L107" s="56"/>
      <c r="M107" s="37"/>
      <c r="N107" s="56"/>
      <c r="O107" s="37"/>
      <c r="P107" s="37"/>
      <c r="Q107" s="46"/>
      <c r="AC107" s="36">
        <f t="shared" si="5"/>
        <v>0</v>
      </c>
    </row>
    <row r="108" spans="1:31" ht="23.1" customHeight="1">
      <c r="A108" s="20" t="s">
        <v>700</v>
      </c>
      <c r="B108" s="20" t="s">
        <v>941</v>
      </c>
      <c r="C108" s="20" t="s">
        <v>431</v>
      </c>
      <c r="D108" s="46" t="s">
        <v>432</v>
      </c>
      <c r="E108" s="46" t="s">
        <v>433</v>
      </c>
      <c r="F108" s="26" t="s">
        <v>174</v>
      </c>
      <c r="G108" s="23">
        <v>24</v>
      </c>
      <c r="H108" s="37"/>
      <c r="I108" s="56"/>
      <c r="J108" s="37"/>
      <c r="K108" s="37"/>
      <c r="L108" s="56"/>
      <c r="M108" s="37"/>
      <c r="N108" s="56"/>
      <c r="O108" s="37"/>
      <c r="P108" s="37"/>
      <c r="Q108" s="46"/>
      <c r="AC108" s="36">
        <f t="shared" si="5"/>
        <v>0</v>
      </c>
    </row>
    <row r="109" spans="1:31" ht="23.1" customHeight="1">
      <c r="A109" s="20" t="s">
        <v>803</v>
      </c>
      <c r="B109" s="20" t="s">
        <v>941</v>
      </c>
      <c r="C109" s="20" t="s">
        <v>804</v>
      </c>
      <c r="D109" s="46" t="s">
        <v>805</v>
      </c>
      <c r="E109" s="46" t="s">
        <v>806</v>
      </c>
      <c r="F109" s="26" t="s">
        <v>769</v>
      </c>
      <c r="G109" s="23">
        <v>9</v>
      </c>
      <c r="H109" s="37"/>
      <c r="I109" s="56"/>
      <c r="J109" s="37"/>
      <c r="K109" s="37"/>
      <c r="L109" s="56"/>
      <c r="M109" s="37"/>
      <c r="N109" s="56"/>
      <c r="O109" s="37"/>
      <c r="P109" s="37"/>
      <c r="Q109" s="46" t="s">
        <v>804</v>
      </c>
      <c r="AE109" s="36">
        <f t="shared" ref="AE109:AE115" si="6">L109</f>
        <v>0</v>
      </c>
    </row>
    <row r="110" spans="1:31" ht="23.1" customHeight="1">
      <c r="A110" s="20" t="s">
        <v>807</v>
      </c>
      <c r="B110" s="20" t="s">
        <v>941</v>
      </c>
      <c r="C110" s="20" t="s">
        <v>808</v>
      </c>
      <c r="D110" s="46" t="s">
        <v>805</v>
      </c>
      <c r="E110" s="46" t="s">
        <v>809</v>
      </c>
      <c r="F110" s="26" t="s">
        <v>769</v>
      </c>
      <c r="G110" s="23">
        <v>46</v>
      </c>
      <c r="H110" s="37"/>
      <c r="I110" s="56"/>
      <c r="J110" s="37"/>
      <c r="K110" s="37"/>
      <c r="L110" s="56"/>
      <c r="M110" s="37"/>
      <c r="N110" s="56"/>
      <c r="O110" s="37"/>
      <c r="P110" s="37"/>
      <c r="Q110" s="46" t="s">
        <v>808</v>
      </c>
      <c r="AE110" s="36">
        <f t="shared" si="6"/>
        <v>0</v>
      </c>
    </row>
    <row r="111" spans="1:31" ht="23.1" customHeight="1">
      <c r="A111" s="20" t="s">
        <v>810</v>
      </c>
      <c r="B111" s="20" t="s">
        <v>941</v>
      </c>
      <c r="C111" s="20" t="s">
        <v>811</v>
      </c>
      <c r="D111" s="46" t="s">
        <v>805</v>
      </c>
      <c r="E111" s="46" t="s">
        <v>812</v>
      </c>
      <c r="F111" s="26" t="s">
        <v>769</v>
      </c>
      <c r="G111" s="23">
        <v>19</v>
      </c>
      <c r="H111" s="37"/>
      <c r="I111" s="56"/>
      <c r="J111" s="37"/>
      <c r="K111" s="37"/>
      <c r="L111" s="56"/>
      <c r="M111" s="37"/>
      <c r="N111" s="56"/>
      <c r="O111" s="37"/>
      <c r="P111" s="37"/>
      <c r="Q111" s="46" t="s">
        <v>811</v>
      </c>
      <c r="AE111" s="36">
        <f t="shared" si="6"/>
        <v>0</v>
      </c>
    </row>
    <row r="112" spans="1:31" ht="23.1" customHeight="1">
      <c r="A112" s="20" t="s">
        <v>819</v>
      </c>
      <c r="B112" s="20" t="s">
        <v>941</v>
      </c>
      <c r="C112" s="20" t="s">
        <v>820</v>
      </c>
      <c r="D112" s="46" t="s">
        <v>805</v>
      </c>
      <c r="E112" s="46" t="s">
        <v>821</v>
      </c>
      <c r="F112" s="26" t="s">
        <v>769</v>
      </c>
      <c r="G112" s="23">
        <v>3</v>
      </c>
      <c r="H112" s="37"/>
      <c r="I112" s="56"/>
      <c r="J112" s="37"/>
      <c r="K112" s="37"/>
      <c r="L112" s="56"/>
      <c r="M112" s="37"/>
      <c r="N112" s="56"/>
      <c r="O112" s="37"/>
      <c r="P112" s="37"/>
      <c r="Q112" s="46" t="s">
        <v>820</v>
      </c>
      <c r="AE112" s="36">
        <f t="shared" si="6"/>
        <v>0</v>
      </c>
    </row>
    <row r="113" spans="1:31" ht="23.1" customHeight="1">
      <c r="A113" s="20" t="s">
        <v>834</v>
      </c>
      <c r="B113" s="20" t="s">
        <v>941</v>
      </c>
      <c r="C113" s="20" t="s">
        <v>835</v>
      </c>
      <c r="D113" s="46" t="s">
        <v>836</v>
      </c>
      <c r="E113" s="46" t="s">
        <v>837</v>
      </c>
      <c r="F113" s="26" t="s">
        <v>769</v>
      </c>
      <c r="G113" s="23">
        <v>2</v>
      </c>
      <c r="H113" s="37"/>
      <c r="I113" s="56"/>
      <c r="J113" s="37"/>
      <c r="K113" s="37"/>
      <c r="L113" s="56"/>
      <c r="M113" s="37"/>
      <c r="N113" s="56"/>
      <c r="O113" s="37"/>
      <c r="P113" s="37"/>
      <c r="Q113" s="46" t="s">
        <v>835</v>
      </c>
      <c r="AE113" s="36">
        <f t="shared" si="6"/>
        <v>0</v>
      </c>
    </row>
    <row r="114" spans="1:31" ht="23.1" customHeight="1">
      <c r="A114" s="20" t="s">
        <v>838</v>
      </c>
      <c r="B114" s="20" t="s">
        <v>941</v>
      </c>
      <c r="C114" s="20" t="s">
        <v>839</v>
      </c>
      <c r="D114" s="46" t="s">
        <v>836</v>
      </c>
      <c r="E114" s="46" t="s">
        <v>840</v>
      </c>
      <c r="F114" s="26" t="s">
        <v>769</v>
      </c>
      <c r="G114" s="23">
        <v>1</v>
      </c>
      <c r="H114" s="37"/>
      <c r="I114" s="56"/>
      <c r="J114" s="37"/>
      <c r="K114" s="37"/>
      <c r="L114" s="56"/>
      <c r="M114" s="37"/>
      <c r="N114" s="56"/>
      <c r="O114" s="37"/>
      <c r="P114" s="37"/>
      <c r="Q114" s="46" t="s">
        <v>839</v>
      </c>
      <c r="AE114" s="36">
        <f t="shared" si="6"/>
        <v>0</v>
      </c>
    </row>
    <row r="115" spans="1:31" ht="23.1" customHeight="1">
      <c r="A115" s="20" t="s">
        <v>841</v>
      </c>
      <c r="B115" s="20" t="s">
        <v>941</v>
      </c>
      <c r="C115" s="20" t="s">
        <v>842</v>
      </c>
      <c r="D115" s="46" t="s">
        <v>836</v>
      </c>
      <c r="E115" s="46" t="s">
        <v>843</v>
      </c>
      <c r="F115" s="26" t="s">
        <v>769</v>
      </c>
      <c r="G115" s="23">
        <v>1</v>
      </c>
      <c r="H115" s="37"/>
      <c r="I115" s="56"/>
      <c r="J115" s="37"/>
      <c r="K115" s="37"/>
      <c r="L115" s="56"/>
      <c r="M115" s="37"/>
      <c r="N115" s="56"/>
      <c r="O115" s="37"/>
      <c r="P115" s="37"/>
      <c r="Q115" s="46" t="s">
        <v>842</v>
      </c>
      <c r="AE115" s="36">
        <f t="shared" si="6"/>
        <v>0</v>
      </c>
    </row>
    <row r="116" spans="1:31" ht="23.1" customHeight="1">
      <c r="A116" s="20" t="s">
        <v>966</v>
      </c>
      <c r="B116" s="20" t="s">
        <v>941</v>
      </c>
      <c r="C116" s="20" t="s">
        <v>967</v>
      </c>
      <c r="D116" s="46" t="s">
        <v>968</v>
      </c>
      <c r="E116" s="46" t="s">
        <v>969</v>
      </c>
      <c r="F116" s="26" t="s">
        <v>769</v>
      </c>
      <c r="G116" s="23">
        <v>1</v>
      </c>
      <c r="H116" s="37"/>
      <c r="I116" s="56"/>
      <c r="J116" s="37"/>
      <c r="K116" s="37"/>
      <c r="L116" s="56"/>
      <c r="M116" s="37"/>
      <c r="N116" s="56"/>
      <c r="O116" s="37"/>
      <c r="P116" s="37"/>
      <c r="Q116" s="46"/>
      <c r="AB116" s="36">
        <f>TRUNC(SUM(AB82:AB115))</f>
        <v>0</v>
      </c>
    </row>
    <row r="117" spans="1:31" ht="23.1" customHeight="1">
      <c r="A117" s="20" t="s">
        <v>868</v>
      </c>
      <c r="B117" s="20" t="s">
        <v>941</v>
      </c>
      <c r="C117" s="20" t="s">
        <v>869</v>
      </c>
      <c r="D117" s="46" t="s">
        <v>870</v>
      </c>
      <c r="E117" s="46" t="s">
        <v>871</v>
      </c>
      <c r="F117" s="26" t="s">
        <v>769</v>
      </c>
      <c r="G117" s="23">
        <v>1</v>
      </c>
      <c r="H117" s="37"/>
      <c r="I117" s="56"/>
      <c r="J117" s="37"/>
      <c r="K117" s="37"/>
      <c r="L117" s="56"/>
      <c r="M117" s="37"/>
      <c r="N117" s="56"/>
      <c r="O117" s="37"/>
      <c r="P117" s="37"/>
      <c r="Q117" s="46"/>
      <c r="AC117" s="36">
        <f>TRUNC(TRUNC(SUM(AC82:AC116))*옵션!$B$33/100)</f>
        <v>0</v>
      </c>
      <c r="AD117" s="36">
        <f>TRUNC(SUM(I82:I116))+TRUNC(SUM(N82:N116))</f>
        <v>0</v>
      </c>
    </row>
    <row r="118" spans="1:31" ht="23.1" customHeight="1">
      <c r="A118" s="20" t="s">
        <v>753</v>
      </c>
      <c r="B118" s="20" t="s">
        <v>941</v>
      </c>
      <c r="C118" s="20" t="s">
        <v>586</v>
      </c>
      <c r="D118" s="46" t="s">
        <v>587</v>
      </c>
      <c r="E118" s="46" t="s">
        <v>588</v>
      </c>
      <c r="F118" s="26" t="s">
        <v>589</v>
      </c>
      <c r="G118" s="23">
        <f>노임근거!G76</f>
        <v>0</v>
      </c>
      <c r="H118" s="37"/>
      <c r="I118" s="56"/>
      <c r="J118" s="37"/>
      <c r="K118" s="37"/>
      <c r="L118" s="56"/>
      <c r="M118" s="37"/>
      <c r="N118" s="56"/>
      <c r="O118" s="37"/>
      <c r="P118" s="37"/>
      <c r="Q118" s="46"/>
      <c r="AE118" s="36">
        <f>L118</f>
        <v>0</v>
      </c>
    </row>
    <row r="119" spans="1:31" ht="23.1" customHeight="1">
      <c r="A119" s="20" t="s">
        <v>754</v>
      </c>
      <c r="B119" s="20" t="s">
        <v>941</v>
      </c>
      <c r="C119" s="20" t="s">
        <v>590</v>
      </c>
      <c r="D119" s="46" t="s">
        <v>587</v>
      </c>
      <c r="E119" s="46" t="s">
        <v>591</v>
      </c>
      <c r="F119" s="26" t="s">
        <v>589</v>
      </c>
      <c r="G119" s="23">
        <f>노임근거!G77</f>
        <v>0</v>
      </c>
      <c r="H119" s="37"/>
      <c r="I119" s="56"/>
      <c r="J119" s="37"/>
      <c r="K119" s="37"/>
      <c r="L119" s="56"/>
      <c r="M119" s="37"/>
      <c r="N119" s="56"/>
      <c r="O119" s="37"/>
      <c r="P119" s="37"/>
      <c r="Q119" s="46"/>
      <c r="AE119" s="36">
        <f>L119</f>
        <v>0</v>
      </c>
    </row>
    <row r="120" spans="1:31" ht="23.1" customHeight="1">
      <c r="A120" s="20" t="s">
        <v>865</v>
      </c>
      <c r="B120" s="20" t="s">
        <v>941</v>
      </c>
      <c r="C120" s="20" t="s">
        <v>866</v>
      </c>
      <c r="D120" s="46" t="s">
        <v>867</v>
      </c>
      <c r="E120" s="46" t="s">
        <v>970</v>
      </c>
      <c r="F120" s="26" t="s">
        <v>769</v>
      </c>
      <c r="G120" s="23">
        <v>1</v>
      </c>
      <c r="H120" s="37"/>
      <c r="I120" s="56"/>
      <c r="J120" s="37"/>
      <c r="K120" s="37"/>
      <c r="L120" s="56"/>
      <c r="M120" s="37"/>
      <c r="N120" s="56"/>
      <c r="O120" s="37"/>
      <c r="P120" s="37"/>
      <c r="Q120" s="46"/>
    </row>
    <row r="121" spans="1:31" ht="23.1" customHeight="1">
      <c r="D121" s="46"/>
      <c r="E121" s="46"/>
      <c r="F121" s="26"/>
      <c r="G121" s="23"/>
      <c r="H121" s="37"/>
      <c r="I121" s="56"/>
      <c r="J121" s="37"/>
      <c r="K121" s="37"/>
      <c r="L121" s="56"/>
      <c r="M121" s="37"/>
      <c r="N121" s="56"/>
      <c r="O121" s="37"/>
      <c r="P121" s="37"/>
      <c r="Q121" s="46"/>
      <c r="AC121" s="36">
        <f>TRUNC(AE121*옵션!$B$36/100)</f>
        <v>0</v>
      </c>
      <c r="AD121" s="36">
        <f>TRUNC(SUM(L82:L119))</f>
        <v>0</v>
      </c>
      <c r="AE121" s="36">
        <f>TRUNC(SUM(AE82:AE120))</f>
        <v>0</v>
      </c>
    </row>
    <row r="122" spans="1:31" ht="23.1" customHeight="1">
      <c r="D122" s="46"/>
      <c r="E122" s="46"/>
      <c r="F122" s="26"/>
      <c r="G122" s="23"/>
      <c r="H122" s="37"/>
      <c r="I122" s="56"/>
      <c r="J122" s="37"/>
      <c r="K122" s="37"/>
      <c r="L122" s="56"/>
      <c r="M122" s="37"/>
      <c r="N122" s="56"/>
      <c r="O122" s="37"/>
      <c r="P122" s="37"/>
      <c r="Q122" s="46"/>
    </row>
    <row r="123" spans="1:31" ht="23.1" customHeight="1">
      <c r="D123" s="46"/>
      <c r="E123" s="46"/>
      <c r="F123" s="26"/>
      <c r="G123" s="23"/>
      <c r="H123" s="37"/>
      <c r="I123" s="56"/>
      <c r="J123" s="37"/>
      <c r="K123" s="37"/>
      <c r="L123" s="56"/>
      <c r="M123" s="37"/>
      <c r="N123" s="56"/>
      <c r="O123" s="37"/>
      <c r="P123" s="37"/>
      <c r="Q123" s="46"/>
    </row>
    <row r="124" spans="1:31" ht="23.1" customHeight="1">
      <c r="D124" s="46"/>
      <c r="E124" s="46"/>
      <c r="F124" s="26"/>
      <c r="G124" s="23"/>
      <c r="H124" s="37"/>
      <c r="I124" s="56"/>
      <c r="J124" s="37"/>
      <c r="K124" s="37"/>
      <c r="L124" s="56"/>
      <c r="M124" s="37"/>
      <c r="N124" s="56"/>
      <c r="O124" s="37"/>
      <c r="P124" s="37"/>
      <c r="Q124" s="46"/>
    </row>
    <row r="125" spans="1:31" ht="23.1" customHeight="1">
      <c r="D125" s="46"/>
      <c r="E125" s="46"/>
      <c r="F125" s="26"/>
      <c r="G125" s="23"/>
      <c r="H125" s="37"/>
      <c r="I125" s="56"/>
      <c r="J125" s="37"/>
      <c r="K125" s="37"/>
      <c r="L125" s="56"/>
      <c r="M125" s="37"/>
      <c r="N125" s="56"/>
      <c r="O125" s="37"/>
      <c r="P125" s="37"/>
      <c r="Q125" s="46"/>
    </row>
    <row r="126" spans="1:31" ht="23.1" customHeight="1">
      <c r="D126" s="46"/>
      <c r="E126" s="46"/>
      <c r="F126" s="26"/>
      <c r="G126" s="23"/>
      <c r="H126" s="37"/>
      <c r="I126" s="56"/>
      <c r="J126" s="37"/>
      <c r="K126" s="37"/>
      <c r="L126" s="56"/>
      <c r="M126" s="37"/>
      <c r="N126" s="56"/>
      <c r="O126" s="37"/>
      <c r="P126" s="37"/>
      <c r="Q126" s="46"/>
    </row>
    <row r="127" spans="1:31" ht="23.1" customHeight="1">
      <c r="D127" s="46"/>
      <c r="E127" s="46"/>
      <c r="F127" s="26"/>
      <c r="G127" s="23"/>
      <c r="H127" s="37"/>
      <c r="I127" s="56"/>
      <c r="J127" s="37"/>
      <c r="K127" s="37"/>
      <c r="L127" s="56"/>
      <c r="M127" s="37"/>
      <c r="N127" s="56"/>
      <c r="O127" s="37"/>
      <c r="P127" s="37"/>
      <c r="Q127" s="46"/>
    </row>
    <row r="128" spans="1:31" ht="23.1" customHeight="1">
      <c r="D128" s="46"/>
      <c r="E128" s="46"/>
      <c r="F128" s="26"/>
      <c r="G128" s="23"/>
      <c r="H128" s="37"/>
      <c r="I128" s="56"/>
      <c r="J128" s="37"/>
      <c r="K128" s="37"/>
      <c r="L128" s="56"/>
      <c r="M128" s="37"/>
      <c r="N128" s="56"/>
      <c r="O128" s="37"/>
      <c r="P128" s="37"/>
      <c r="Q128" s="46"/>
    </row>
    <row r="129" spans="1:29" ht="23.1" customHeight="1">
      <c r="D129" s="46"/>
      <c r="E129" s="46"/>
      <c r="F129" s="26"/>
      <c r="G129" s="23"/>
      <c r="H129" s="37"/>
      <c r="I129" s="56"/>
      <c r="J129" s="37"/>
      <c r="K129" s="37"/>
      <c r="L129" s="56"/>
      <c r="M129" s="37"/>
      <c r="N129" s="56"/>
      <c r="O129" s="37"/>
      <c r="P129" s="37"/>
      <c r="Q129" s="46"/>
    </row>
    <row r="130" spans="1:29" ht="23.1" customHeight="1">
      <c r="D130" s="46"/>
      <c r="E130" s="46"/>
      <c r="F130" s="26"/>
      <c r="G130" s="23"/>
      <c r="H130" s="37"/>
      <c r="I130" s="56"/>
      <c r="J130" s="37"/>
      <c r="K130" s="37"/>
      <c r="L130" s="56"/>
      <c r="M130" s="37"/>
      <c r="N130" s="56"/>
      <c r="O130" s="37"/>
      <c r="P130" s="37"/>
      <c r="Q130" s="46"/>
    </row>
    <row r="131" spans="1:29" ht="23.1" customHeight="1">
      <c r="D131" s="46"/>
      <c r="E131" s="46"/>
      <c r="F131" s="26"/>
      <c r="G131" s="23"/>
      <c r="H131" s="37"/>
      <c r="I131" s="56"/>
      <c r="J131" s="37"/>
      <c r="K131" s="37"/>
      <c r="L131" s="56"/>
      <c r="M131" s="37"/>
      <c r="N131" s="56"/>
      <c r="O131" s="37"/>
      <c r="P131" s="37"/>
      <c r="Q131" s="46"/>
    </row>
    <row r="132" spans="1:29" ht="23.1" customHeight="1">
      <c r="D132" s="46"/>
      <c r="E132" s="46"/>
      <c r="F132" s="26"/>
      <c r="G132" s="23"/>
      <c r="H132" s="37"/>
      <c r="I132" s="56"/>
      <c r="J132" s="37"/>
      <c r="K132" s="37"/>
      <c r="L132" s="56"/>
      <c r="M132" s="37"/>
      <c r="N132" s="56"/>
      <c r="O132" s="37"/>
      <c r="P132" s="37"/>
      <c r="Q132" s="46"/>
    </row>
    <row r="133" spans="1:29" ht="23.1" customHeight="1">
      <c r="B133" s="20" t="s">
        <v>863</v>
      </c>
      <c r="D133" s="46" t="s">
        <v>864</v>
      </c>
      <c r="E133" s="46"/>
      <c r="F133" s="26"/>
      <c r="G133" s="23"/>
      <c r="H133" s="37"/>
      <c r="I133" s="56"/>
      <c r="J133" s="37"/>
      <c r="K133" s="37"/>
      <c r="L133" s="56"/>
      <c r="M133" s="37"/>
      <c r="N133" s="56"/>
      <c r="O133" s="37"/>
      <c r="P133" s="37"/>
      <c r="Q133" s="46"/>
    </row>
    <row r="134" spans="1:29" ht="23.1" customHeight="1">
      <c r="B134" s="20" t="s">
        <v>975</v>
      </c>
      <c r="D134" s="266" t="s">
        <v>959</v>
      </c>
      <c r="E134" s="267"/>
      <c r="F134" s="267"/>
      <c r="G134" s="267"/>
      <c r="H134" s="267"/>
      <c r="I134" s="267"/>
      <c r="J134" s="267"/>
      <c r="K134" s="267"/>
      <c r="L134" s="267"/>
      <c r="M134" s="267"/>
      <c r="N134" s="267"/>
      <c r="O134" s="267"/>
      <c r="P134" s="267"/>
      <c r="Q134" s="268"/>
    </row>
    <row r="135" spans="1:29" ht="23.1" customHeight="1">
      <c r="A135" s="20" t="s">
        <v>607</v>
      </c>
      <c r="B135" s="20" t="s">
        <v>942</v>
      </c>
      <c r="C135" s="20" t="s">
        <v>194</v>
      </c>
      <c r="D135" s="46" t="s">
        <v>195</v>
      </c>
      <c r="E135" s="46" t="s">
        <v>196</v>
      </c>
      <c r="F135" s="26" t="s">
        <v>174</v>
      </c>
      <c r="G135" s="23">
        <v>303</v>
      </c>
      <c r="H135" s="37"/>
      <c r="I135" s="56"/>
      <c r="J135" s="37"/>
      <c r="K135" s="37"/>
      <c r="L135" s="56"/>
      <c r="M135" s="37"/>
      <c r="N135" s="56"/>
      <c r="O135" s="37"/>
      <c r="P135" s="37"/>
      <c r="Q135" s="46"/>
      <c r="AA135" s="36">
        <f>I135</f>
        <v>0</v>
      </c>
      <c r="AC135" s="36">
        <f>G135*H135</f>
        <v>0</v>
      </c>
    </row>
    <row r="136" spans="1:29" ht="23.1" customHeight="1">
      <c r="A136" s="20" t="s">
        <v>610</v>
      </c>
      <c r="B136" s="20" t="s">
        <v>942</v>
      </c>
      <c r="C136" s="20" t="s">
        <v>205</v>
      </c>
      <c r="D136" s="46" t="s">
        <v>206</v>
      </c>
      <c r="E136" s="46" t="s">
        <v>207</v>
      </c>
      <c r="F136" s="26" t="s">
        <v>174</v>
      </c>
      <c r="G136" s="23">
        <v>21</v>
      </c>
      <c r="H136" s="37"/>
      <c r="I136" s="56"/>
      <c r="J136" s="37"/>
      <c r="K136" s="37"/>
      <c r="L136" s="56"/>
      <c r="M136" s="37"/>
      <c r="N136" s="56"/>
      <c r="O136" s="37"/>
      <c r="P136" s="37"/>
      <c r="Q136" s="46"/>
      <c r="AC136" s="36">
        <f>G136*H136</f>
        <v>0</v>
      </c>
    </row>
    <row r="137" spans="1:29" ht="23.1" customHeight="1">
      <c r="A137" s="20" t="s">
        <v>613</v>
      </c>
      <c r="B137" s="20" t="s">
        <v>942</v>
      </c>
      <c r="C137" s="20" t="s">
        <v>212</v>
      </c>
      <c r="D137" s="46" t="s">
        <v>206</v>
      </c>
      <c r="E137" s="46" t="s">
        <v>213</v>
      </c>
      <c r="F137" s="26" t="s">
        <v>174</v>
      </c>
      <c r="G137" s="23">
        <v>64</v>
      </c>
      <c r="H137" s="37"/>
      <c r="I137" s="56"/>
      <c r="J137" s="37"/>
      <c r="K137" s="37"/>
      <c r="L137" s="56"/>
      <c r="M137" s="37"/>
      <c r="N137" s="56"/>
      <c r="O137" s="37"/>
      <c r="P137" s="37"/>
      <c r="Q137" s="46"/>
      <c r="AC137" s="36">
        <f>G137*H137</f>
        <v>0</v>
      </c>
    </row>
    <row r="138" spans="1:29" ht="23.1" customHeight="1">
      <c r="A138" s="20" t="s">
        <v>614</v>
      </c>
      <c r="B138" s="20" t="s">
        <v>942</v>
      </c>
      <c r="C138" s="20" t="s">
        <v>214</v>
      </c>
      <c r="D138" s="46" t="s">
        <v>206</v>
      </c>
      <c r="E138" s="46" t="s">
        <v>215</v>
      </c>
      <c r="F138" s="26" t="s">
        <v>174</v>
      </c>
      <c r="G138" s="23">
        <v>157</v>
      </c>
      <c r="H138" s="37"/>
      <c r="I138" s="56"/>
      <c r="J138" s="37"/>
      <c r="K138" s="37"/>
      <c r="L138" s="56"/>
      <c r="M138" s="37"/>
      <c r="N138" s="56"/>
      <c r="O138" s="37"/>
      <c r="P138" s="37"/>
      <c r="Q138" s="46"/>
      <c r="AC138" s="36">
        <f>G138*H138</f>
        <v>0</v>
      </c>
    </row>
    <row r="139" spans="1:29" ht="23.1" customHeight="1">
      <c r="A139" s="20" t="s">
        <v>616</v>
      </c>
      <c r="B139" s="20" t="s">
        <v>942</v>
      </c>
      <c r="C139" s="20" t="s">
        <v>218</v>
      </c>
      <c r="D139" s="46" t="s">
        <v>206</v>
      </c>
      <c r="E139" s="46" t="s">
        <v>219</v>
      </c>
      <c r="F139" s="26" t="s">
        <v>220</v>
      </c>
      <c r="G139" s="23">
        <v>38</v>
      </c>
      <c r="H139" s="37"/>
      <c r="I139" s="56"/>
      <c r="J139" s="37"/>
      <c r="K139" s="37"/>
      <c r="L139" s="56"/>
      <c r="M139" s="37"/>
      <c r="N139" s="56"/>
      <c r="O139" s="37"/>
      <c r="P139" s="37"/>
      <c r="Q139" s="46"/>
    </row>
    <row r="140" spans="1:29" ht="23.1" customHeight="1">
      <c r="A140" s="20" t="s">
        <v>630</v>
      </c>
      <c r="B140" s="20" t="s">
        <v>942</v>
      </c>
      <c r="C140" s="20" t="s">
        <v>257</v>
      </c>
      <c r="D140" s="46" t="s">
        <v>252</v>
      </c>
      <c r="E140" s="46" t="s">
        <v>258</v>
      </c>
      <c r="F140" s="26" t="s">
        <v>220</v>
      </c>
      <c r="G140" s="23">
        <v>19</v>
      </c>
      <c r="H140" s="37"/>
      <c r="I140" s="56"/>
      <c r="J140" s="37"/>
      <c r="K140" s="37"/>
      <c r="L140" s="56"/>
      <c r="M140" s="37"/>
      <c r="N140" s="56"/>
      <c r="O140" s="37"/>
      <c r="P140" s="37"/>
      <c r="Q140" s="46"/>
    </row>
    <row r="141" spans="1:29" ht="23.1" customHeight="1">
      <c r="A141" s="20" t="s">
        <v>631</v>
      </c>
      <c r="B141" s="20" t="s">
        <v>942</v>
      </c>
      <c r="C141" s="20" t="s">
        <v>259</v>
      </c>
      <c r="D141" s="46" t="s">
        <v>260</v>
      </c>
      <c r="E141" s="46" t="s">
        <v>261</v>
      </c>
      <c r="F141" s="26" t="s">
        <v>220</v>
      </c>
      <c r="G141" s="23">
        <v>19</v>
      </c>
      <c r="H141" s="37"/>
      <c r="I141" s="56"/>
      <c r="J141" s="37"/>
      <c r="K141" s="37"/>
      <c r="L141" s="56"/>
      <c r="M141" s="37"/>
      <c r="N141" s="56"/>
      <c r="O141" s="37"/>
      <c r="P141" s="37"/>
      <c r="Q141" s="46"/>
    </row>
    <row r="142" spans="1:29" ht="23.1" customHeight="1">
      <c r="A142" s="20" t="s">
        <v>636</v>
      </c>
      <c r="B142" s="20" t="s">
        <v>942</v>
      </c>
      <c r="C142" s="20" t="s">
        <v>271</v>
      </c>
      <c r="D142" s="46" t="s">
        <v>272</v>
      </c>
      <c r="E142" s="46" t="s">
        <v>273</v>
      </c>
      <c r="F142" s="26" t="s">
        <v>220</v>
      </c>
      <c r="G142" s="23">
        <v>5</v>
      </c>
      <c r="H142" s="37"/>
      <c r="I142" s="56"/>
      <c r="J142" s="37"/>
      <c r="K142" s="37"/>
      <c r="L142" s="56"/>
      <c r="M142" s="37"/>
      <c r="N142" s="56"/>
      <c r="O142" s="37"/>
      <c r="P142" s="37"/>
      <c r="Q142" s="46"/>
    </row>
    <row r="143" spans="1:29" ht="23.1" customHeight="1">
      <c r="A143" s="20" t="s">
        <v>637</v>
      </c>
      <c r="B143" s="20" t="s">
        <v>942</v>
      </c>
      <c r="C143" s="20" t="s">
        <v>274</v>
      </c>
      <c r="D143" s="46" t="s">
        <v>275</v>
      </c>
      <c r="E143" s="46" t="s">
        <v>276</v>
      </c>
      <c r="F143" s="26" t="s">
        <v>220</v>
      </c>
      <c r="G143" s="23">
        <v>4</v>
      </c>
      <c r="H143" s="37"/>
      <c r="I143" s="56"/>
      <c r="J143" s="37"/>
      <c r="K143" s="37"/>
      <c r="L143" s="56"/>
      <c r="M143" s="37"/>
      <c r="N143" s="56"/>
      <c r="O143" s="37"/>
      <c r="P143" s="37"/>
      <c r="Q143" s="46"/>
    </row>
    <row r="144" spans="1:29" ht="23.1" customHeight="1">
      <c r="A144" s="20" t="s">
        <v>638</v>
      </c>
      <c r="B144" s="20" t="s">
        <v>942</v>
      </c>
      <c r="C144" s="20" t="s">
        <v>277</v>
      </c>
      <c r="D144" s="46" t="s">
        <v>275</v>
      </c>
      <c r="E144" s="46" t="s">
        <v>278</v>
      </c>
      <c r="F144" s="26" t="s">
        <v>220</v>
      </c>
      <c r="G144" s="23">
        <v>1</v>
      </c>
      <c r="H144" s="37"/>
      <c r="I144" s="56"/>
      <c r="J144" s="37"/>
      <c r="K144" s="37"/>
      <c r="L144" s="56"/>
      <c r="M144" s="37"/>
      <c r="N144" s="56"/>
      <c r="O144" s="37"/>
      <c r="P144" s="37"/>
      <c r="Q144" s="46"/>
    </row>
    <row r="145" spans="1:31" ht="23.1" customHeight="1">
      <c r="A145" s="20" t="s">
        <v>639</v>
      </c>
      <c r="B145" s="20" t="s">
        <v>942</v>
      </c>
      <c r="C145" s="20" t="s">
        <v>279</v>
      </c>
      <c r="D145" s="46" t="s">
        <v>275</v>
      </c>
      <c r="E145" s="46" t="s">
        <v>280</v>
      </c>
      <c r="F145" s="26" t="s">
        <v>220</v>
      </c>
      <c r="G145" s="23">
        <v>1</v>
      </c>
      <c r="H145" s="37"/>
      <c r="I145" s="56"/>
      <c r="J145" s="37"/>
      <c r="K145" s="37"/>
      <c r="L145" s="56"/>
      <c r="M145" s="37"/>
      <c r="N145" s="56"/>
      <c r="O145" s="37"/>
      <c r="P145" s="37"/>
      <c r="Q145" s="46"/>
    </row>
    <row r="146" spans="1:31" ht="23.1" customHeight="1">
      <c r="A146" s="20" t="s">
        <v>653</v>
      </c>
      <c r="B146" s="20" t="s">
        <v>942</v>
      </c>
      <c r="C146" s="20" t="s">
        <v>316</v>
      </c>
      <c r="D146" s="46" t="s">
        <v>310</v>
      </c>
      <c r="E146" s="46" t="s">
        <v>317</v>
      </c>
      <c r="F146" s="26" t="s">
        <v>220</v>
      </c>
      <c r="G146" s="23">
        <v>18</v>
      </c>
      <c r="H146" s="37"/>
      <c r="I146" s="56"/>
      <c r="J146" s="37"/>
      <c r="K146" s="37"/>
      <c r="L146" s="56"/>
      <c r="M146" s="37"/>
      <c r="N146" s="56"/>
      <c r="O146" s="37"/>
      <c r="P146" s="37"/>
      <c r="Q146" s="46"/>
    </row>
    <row r="147" spans="1:31" ht="23.1" customHeight="1">
      <c r="A147" s="20" t="s">
        <v>654</v>
      </c>
      <c r="B147" s="20" t="s">
        <v>942</v>
      </c>
      <c r="C147" s="20" t="s">
        <v>318</v>
      </c>
      <c r="D147" s="46" t="s">
        <v>310</v>
      </c>
      <c r="E147" s="46" t="s">
        <v>319</v>
      </c>
      <c r="F147" s="26" t="s">
        <v>220</v>
      </c>
      <c r="G147" s="23">
        <v>180</v>
      </c>
      <c r="H147" s="37"/>
      <c r="I147" s="56"/>
      <c r="J147" s="37"/>
      <c r="K147" s="37"/>
      <c r="L147" s="56"/>
      <c r="M147" s="37"/>
      <c r="N147" s="56"/>
      <c r="O147" s="37"/>
      <c r="P147" s="37"/>
      <c r="Q147" s="46"/>
    </row>
    <row r="148" spans="1:31" ht="23.1" customHeight="1">
      <c r="A148" s="20" t="s">
        <v>656</v>
      </c>
      <c r="B148" s="20" t="s">
        <v>942</v>
      </c>
      <c r="C148" s="20" t="s">
        <v>323</v>
      </c>
      <c r="D148" s="46" t="s">
        <v>310</v>
      </c>
      <c r="E148" s="46" t="s">
        <v>324</v>
      </c>
      <c r="F148" s="26" t="s">
        <v>220</v>
      </c>
      <c r="G148" s="23">
        <v>18</v>
      </c>
      <c r="H148" s="37"/>
      <c r="I148" s="56"/>
      <c r="J148" s="37"/>
      <c r="K148" s="37"/>
      <c r="L148" s="56"/>
      <c r="M148" s="37"/>
      <c r="N148" s="56"/>
      <c r="O148" s="37"/>
      <c r="P148" s="37"/>
      <c r="Q148" s="46"/>
    </row>
    <row r="149" spans="1:31" ht="23.1" customHeight="1">
      <c r="A149" s="20" t="s">
        <v>661</v>
      </c>
      <c r="B149" s="20" t="s">
        <v>942</v>
      </c>
      <c r="C149" s="20" t="s">
        <v>333</v>
      </c>
      <c r="D149" s="46" t="s">
        <v>334</v>
      </c>
      <c r="E149" s="46" t="s">
        <v>335</v>
      </c>
      <c r="F149" s="26" t="s">
        <v>174</v>
      </c>
      <c r="G149" s="23">
        <v>11</v>
      </c>
      <c r="H149" s="37"/>
      <c r="I149" s="56"/>
      <c r="J149" s="37"/>
      <c r="K149" s="37"/>
      <c r="L149" s="56"/>
      <c r="M149" s="37"/>
      <c r="N149" s="56"/>
      <c r="O149" s="37"/>
      <c r="P149" s="37"/>
      <c r="Q149" s="46"/>
    </row>
    <row r="150" spans="1:31" ht="23.1" customHeight="1">
      <c r="A150" s="20" t="s">
        <v>662</v>
      </c>
      <c r="B150" s="20" t="s">
        <v>942</v>
      </c>
      <c r="C150" s="20" t="s">
        <v>336</v>
      </c>
      <c r="D150" s="46" t="s">
        <v>337</v>
      </c>
      <c r="E150" s="46" t="s">
        <v>338</v>
      </c>
      <c r="F150" s="26" t="s">
        <v>220</v>
      </c>
      <c r="G150" s="23">
        <v>2</v>
      </c>
      <c r="H150" s="37"/>
      <c r="I150" s="56"/>
      <c r="J150" s="37"/>
      <c r="K150" s="37"/>
      <c r="L150" s="56"/>
      <c r="M150" s="37"/>
      <c r="N150" s="56"/>
      <c r="O150" s="37"/>
      <c r="P150" s="37"/>
      <c r="Q150" s="46"/>
    </row>
    <row r="151" spans="1:31" ht="23.1" customHeight="1">
      <c r="A151" s="20" t="s">
        <v>663</v>
      </c>
      <c r="B151" s="20" t="s">
        <v>942</v>
      </c>
      <c r="C151" s="20" t="s">
        <v>339</v>
      </c>
      <c r="D151" s="46" t="s">
        <v>337</v>
      </c>
      <c r="E151" s="46" t="s">
        <v>340</v>
      </c>
      <c r="F151" s="26" t="s">
        <v>220</v>
      </c>
      <c r="G151" s="23">
        <v>1</v>
      </c>
      <c r="H151" s="37"/>
      <c r="I151" s="56"/>
      <c r="J151" s="37"/>
      <c r="K151" s="37"/>
      <c r="L151" s="56"/>
      <c r="M151" s="37"/>
      <c r="N151" s="56"/>
      <c r="O151" s="37"/>
      <c r="P151" s="37"/>
      <c r="Q151" s="46"/>
    </row>
    <row r="152" spans="1:31" ht="23.1" customHeight="1">
      <c r="A152" s="20" t="s">
        <v>664</v>
      </c>
      <c r="B152" s="20" t="s">
        <v>942</v>
      </c>
      <c r="C152" s="20" t="s">
        <v>341</v>
      </c>
      <c r="D152" s="46" t="s">
        <v>337</v>
      </c>
      <c r="E152" s="46" t="s">
        <v>342</v>
      </c>
      <c r="F152" s="26" t="s">
        <v>174</v>
      </c>
      <c r="G152" s="23">
        <v>10</v>
      </c>
      <c r="H152" s="37"/>
      <c r="I152" s="56"/>
      <c r="J152" s="37"/>
      <c r="K152" s="37"/>
      <c r="L152" s="56"/>
      <c r="M152" s="37"/>
      <c r="N152" s="56"/>
      <c r="O152" s="37"/>
      <c r="P152" s="37"/>
      <c r="Q152" s="46"/>
    </row>
    <row r="153" spans="1:31" ht="23.1" customHeight="1">
      <c r="A153" s="20" t="s">
        <v>677</v>
      </c>
      <c r="B153" s="20" t="s">
        <v>942</v>
      </c>
      <c r="C153" s="20" t="s">
        <v>372</v>
      </c>
      <c r="D153" s="46" t="s">
        <v>373</v>
      </c>
      <c r="E153" s="46" t="s">
        <v>374</v>
      </c>
      <c r="F153" s="26" t="s">
        <v>174</v>
      </c>
      <c r="G153" s="23">
        <v>521</v>
      </c>
      <c r="H153" s="37"/>
      <c r="I153" s="56"/>
      <c r="J153" s="37"/>
      <c r="K153" s="37"/>
      <c r="L153" s="56"/>
      <c r="M153" s="37"/>
      <c r="N153" s="56"/>
      <c r="O153" s="37"/>
      <c r="P153" s="37"/>
      <c r="Q153" s="46"/>
      <c r="AC153" s="36">
        <f>G153*H153</f>
        <v>0</v>
      </c>
    </row>
    <row r="154" spans="1:31" ht="23.1" customHeight="1">
      <c r="A154" s="20" t="s">
        <v>680</v>
      </c>
      <c r="B154" s="20" t="s">
        <v>942</v>
      </c>
      <c r="C154" s="20" t="s">
        <v>385</v>
      </c>
      <c r="D154" s="46" t="s">
        <v>381</v>
      </c>
      <c r="E154" s="46" t="s">
        <v>386</v>
      </c>
      <c r="F154" s="26" t="s">
        <v>174</v>
      </c>
      <c r="G154" s="23">
        <v>70</v>
      </c>
      <c r="H154" s="37"/>
      <c r="I154" s="56"/>
      <c r="J154" s="37"/>
      <c r="K154" s="37"/>
      <c r="L154" s="56"/>
      <c r="M154" s="37"/>
      <c r="N154" s="56"/>
      <c r="O154" s="37"/>
      <c r="P154" s="37"/>
      <c r="Q154" s="46"/>
      <c r="AC154" s="36">
        <f>G154*H154</f>
        <v>0</v>
      </c>
    </row>
    <row r="155" spans="1:31" ht="23.1" customHeight="1">
      <c r="A155" s="20" t="s">
        <v>681</v>
      </c>
      <c r="B155" s="20" t="s">
        <v>942</v>
      </c>
      <c r="C155" s="20" t="s">
        <v>387</v>
      </c>
      <c r="D155" s="46" t="s">
        <v>381</v>
      </c>
      <c r="E155" s="46" t="s">
        <v>388</v>
      </c>
      <c r="F155" s="26" t="s">
        <v>174</v>
      </c>
      <c r="G155" s="23">
        <v>182</v>
      </c>
      <c r="H155" s="37"/>
      <c r="I155" s="56"/>
      <c r="J155" s="37"/>
      <c r="K155" s="37"/>
      <c r="L155" s="56"/>
      <c r="M155" s="37"/>
      <c r="N155" s="56"/>
      <c r="O155" s="37"/>
      <c r="P155" s="37"/>
      <c r="Q155" s="46"/>
      <c r="AC155" s="36">
        <f>G155*H155</f>
        <v>0</v>
      </c>
    </row>
    <row r="156" spans="1:31" ht="23.1" customHeight="1">
      <c r="A156" s="20" t="s">
        <v>692</v>
      </c>
      <c r="B156" s="20" t="s">
        <v>942</v>
      </c>
      <c r="C156" s="20" t="s">
        <v>411</v>
      </c>
      <c r="D156" s="46" t="s">
        <v>398</v>
      </c>
      <c r="E156" s="46" t="s">
        <v>412</v>
      </c>
      <c r="F156" s="26" t="s">
        <v>174</v>
      </c>
      <c r="G156" s="23">
        <v>67</v>
      </c>
      <c r="H156" s="37"/>
      <c r="I156" s="56"/>
      <c r="J156" s="37"/>
      <c r="K156" s="37"/>
      <c r="L156" s="56"/>
      <c r="M156" s="37"/>
      <c r="N156" s="56"/>
      <c r="O156" s="37"/>
      <c r="P156" s="37"/>
      <c r="Q156" s="46"/>
      <c r="AC156" s="36">
        <f>G156*H156</f>
        <v>0</v>
      </c>
    </row>
    <row r="157" spans="1:31" ht="23.1" customHeight="1">
      <c r="A157" s="20" t="s">
        <v>693</v>
      </c>
      <c r="B157" s="20" t="s">
        <v>942</v>
      </c>
      <c r="C157" s="20" t="s">
        <v>413</v>
      </c>
      <c r="D157" s="46" t="s">
        <v>398</v>
      </c>
      <c r="E157" s="46" t="s">
        <v>414</v>
      </c>
      <c r="F157" s="26" t="s">
        <v>174</v>
      </c>
      <c r="G157" s="23">
        <v>173</v>
      </c>
      <c r="H157" s="37"/>
      <c r="I157" s="56"/>
      <c r="J157" s="37"/>
      <c r="K157" s="37"/>
      <c r="L157" s="56"/>
      <c r="M157" s="37"/>
      <c r="N157" s="56"/>
      <c r="O157" s="37"/>
      <c r="P157" s="37"/>
      <c r="Q157" s="46"/>
      <c r="AC157" s="36">
        <f>G157*H157</f>
        <v>0</v>
      </c>
    </row>
    <row r="158" spans="1:31" ht="23.1" customHeight="1">
      <c r="A158" s="20" t="s">
        <v>822</v>
      </c>
      <c r="B158" s="20" t="s">
        <v>942</v>
      </c>
      <c r="C158" s="20" t="s">
        <v>823</v>
      </c>
      <c r="D158" s="46" t="s">
        <v>824</v>
      </c>
      <c r="E158" s="46" t="s">
        <v>825</v>
      </c>
      <c r="F158" s="26" t="s">
        <v>769</v>
      </c>
      <c r="G158" s="23">
        <v>13</v>
      </c>
      <c r="H158" s="37"/>
      <c r="I158" s="56"/>
      <c r="J158" s="37"/>
      <c r="K158" s="37"/>
      <c r="L158" s="56"/>
      <c r="M158" s="37"/>
      <c r="N158" s="56"/>
      <c r="O158" s="37"/>
      <c r="P158" s="37"/>
      <c r="Q158" s="46" t="s">
        <v>823</v>
      </c>
      <c r="AE158" s="36">
        <f>L158</f>
        <v>0</v>
      </c>
    </row>
    <row r="159" spans="1:31" ht="23.1" customHeight="1">
      <c r="A159" s="20" t="s">
        <v>971</v>
      </c>
      <c r="B159" s="20" t="s">
        <v>942</v>
      </c>
      <c r="C159" s="20" t="s">
        <v>972</v>
      </c>
      <c r="D159" s="46" t="s">
        <v>968</v>
      </c>
      <c r="E159" s="46" t="s">
        <v>973</v>
      </c>
      <c r="F159" s="26" t="s">
        <v>769</v>
      </c>
      <c r="G159" s="23">
        <v>1</v>
      </c>
      <c r="H159" s="37"/>
      <c r="I159" s="56"/>
      <c r="J159" s="37"/>
      <c r="K159" s="37"/>
      <c r="L159" s="56"/>
      <c r="M159" s="37"/>
      <c r="N159" s="56"/>
      <c r="O159" s="37"/>
      <c r="P159" s="37"/>
      <c r="Q159" s="46"/>
      <c r="AA159" s="36">
        <f>TRUNC(SUM(AA134:AA158))</f>
        <v>0</v>
      </c>
    </row>
    <row r="160" spans="1:31" ht="23.1" customHeight="1">
      <c r="A160" s="20" t="s">
        <v>868</v>
      </c>
      <c r="B160" s="20" t="s">
        <v>942</v>
      </c>
      <c r="C160" s="20" t="s">
        <v>869</v>
      </c>
      <c r="D160" s="46" t="s">
        <v>870</v>
      </c>
      <c r="E160" s="46" t="s">
        <v>871</v>
      </c>
      <c r="F160" s="26" t="s">
        <v>769</v>
      </c>
      <c r="G160" s="23">
        <v>1</v>
      </c>
      <c r="H160" s="37"/>
      <c r="I160" s="56"/>
      <c r="J160" s="37"/>
      <c r="K160" s="37"/>
      <c r="L160" s="56"/>
      <c r="M160" s="37"/>
      <c r="N160" s="56"/>
      <c r="O160" s="37"/>
      <c r="P160" s="37"/>
      <c r="Q160" s="46"/>
      <c r="AC160" s="36">
        <f>TRUNC(TRUNC(SUM(AC134:AC159))*옵션!$B$33/100)</f>
        <v>0</v>
      </c>
      <c r="AD160" s="36">
        <f>TRUNC(SUM(I134:I159))+TRUNC(SUM(N134:N159))</f>
        <v>0</v>
      </c>
    </row>
    <row r="161" spans="1:31" ht="23.1" customHeight="1">
      <c r="A161" s="20" t="s">
        <v>753</v>
      </c>
      <c r="B161" s="20" t="s">
        <v>942</v>
      </c>
      <c r="C161" s="20" t="s">
        <v>586</v>
      </c>
      <c r="D161" s="46" t="s">
        <v>587</v>
      </c>
      <c r="E161" s="46" t="s">
        <v>588</v>
      </c>
      <c r="F161" s="26" t="s">
        <v>589</v>
      </c>
      <c r="G161" s="23">
        <f>노임근거!G102</f>
        <v>0</v>
      </c>
      <c r="H161" s="37"/>
      <c r="I161" s="56"/>
      <c r="J161" s="37"/>
      <c r="K161" s="37"/>
      <c r="L161" s="56"/>
      <c r="M161" s="37"/>
      <c r="N161" s="56"/>
      <c r="O161" s="37"/>
      <c r="P161" s="37"/>
      <c r="Q161" s="46"/>
      <c r="AE161" s="36">
        <f>L161</f>
        <v>0</v>
      </c>
    </row>
    <row r="162" spans="1:31" ht="23.1" customHeight="1">
      <c r="A162" s="20" t="s">
        <v>754</v>
      </c>
      <c r="B162" s="20" t="s">
        <v>942</v>
      </c>
      <c r="C162" s="20" t="s">
        <v>590</v>
      </c>
      <c r="D162" s="46" t="s">
        <v>587</v>
      </c>
      <c r="E162" s="46" t="s">
        <v>591</v>
      </c>
      <c r="F162" s="26" t="s">
        <v>589</v>
      </c>
      <c r="G162" s="23">
        <f>노임근거!G103</f>
        <v>0</v>
      </c>
      <c r="H162" s="37"/>
      <c r="I162" s="56"/>
      <c r="J162" s="37"/>
      <c r="K162" s="37"/>
      <c r="L162" s="56"/>
      <c r="M162" s="37"/>
      <c r="N162" s="56"/>
      <c r="O162" s="37"/>
      <c r="P162" s="37"/>
      <c r="Q162" s="46"/>
      <c r="AE162" s="36">
        <f>L162</f>
        <v>0</v>
      </c>
    </row>
    <row r="163" spans="1:31" ht="23.1" customHeight="1">
      <c r="A163" s="20" t="s">
        <v>865</v>
      </c>
      <c r="B163" s="20" t="s">
        <v>942</v>
      </c>
      <c r="C163" s="20" t="s">
        <v>866</v>
      </c>
      <c r="D163" s="46" t="s">
        <v>867</v>
      </c>
      <c r="E163" s="46" t="s">
        <v>970</v>
      </c>
      <c r="F163" s="26" t="s">
        <v>769</v>
      </c>
      <c r="G163" s="23">
        <v>1</v>
      </c>
      <c r="H163" s="37"/>
      <c r="I163" s="56"/>
      <c r="J163" s="37"/>
      <c r="K163" s="37"/>
      <c r="L163" s="56"/>
      <c r="M163" s="37"/>
      <c r="N163" s="56"/>
      <c r="O163" s="37"/>
      <c r="P163" s="37"/>
      <c r="Q163" s="46"/>
    </row>
    <row r="164" spans="1:31" ht="23.1" customHeight="1">
      <c r="D164" s="46"/>
      <c r="E164" s="46"/>
      <c r="F164" s="26"/>
      <c r="G164" s="23"/>
      <c r="H164" s="37"/>
      <c r="I164" s="56"/>
      <c r="J164" s="37"/>
      <c r="K164" s="37"/>
      <c r="L164" s="56"/>
      <c r="M164" s="37"/>
      <c r="N164" s="56"/>
      <c r="O164" s="37"/>
      <c r="P164" s="37"/>
      <c r="Q164" s="46"/>
      <c r="AC164" s="36">
        <f>TRUNC(AE164*옵션!$B$36/100)</f>
        <v>0</v>
      </c>
      <c r="AD164" s="36">
        <f>TRUNC(SUM(L134:L162))</f>
        <v>0</v>
      </c>
      <c r="AE164" s="36">
        <f>TRUNC(SUM(AE134:AE163))</f>
        <v>0</v>
      </c>
    </row>
    <row r="165" spans="1:31" ht="23.1" customHeight="1">
      <c r="D165" s="46"/>
      <c r="E165" s="46"/>
      <c r="F165" s="26"/>
      <c r="G165" s="23"/>
      <c r="H165" s="37"/>
      <c r="I165" s="56"/>
      <c r="J165" s="37"/>
      <c r="K165" s="37"/>
      <c r="L165" s="56"/>
      <c r="M165" s="37"/>
      <c r="N165" s="56"/>
      <c r="O165" s="37"/>
      <c r="P165" s="37"/>
      <c r="Q165" s="46"/>
    </row>
    <row r="166" spans="1:31" ht="23.1" customHeight="1">
      <c r="D166" s="46"/>
      <c r="E166" s="46"/>
      <c r="F166" s="26"/>
      <c r="G166" s="23"/>
      <c r="H166" s="37"/>
      <c r="I166" s="56"/>
      <c r="J166" s="37"/>
      <c r="K166" s="37"/>
      <c r="L166" s="56"/>
      <c r="M166" s="37"/>
      <c r="N166" s="56"/>
      <c r="O166" s="37"/>
      <c r="P166" s="37"/>
      <c r="Q166" s="46"/>
    </row>
    <row r="167" spans="1:31" ht="23.1" customHeight="1">
      <c r="D167" s="46"/>
      <c r="E167" s="46"/>
      <c r="F167" s="26"/>
      <c r="G167" s="23"/>
      <c r="H167" s="37"/>
      <c r="I167" s="56"/>
      <c r="J167" s="37"/>
      <c r="K167" s="37"/>
      <c r="L167" s="56"/>
      <c r="M167" s="37"/>
      <c r="N167" s="56"/>
      <c r="O167" s="37"/>
      <c r="P167" s="37"/>
      <c r="Q167" s="46"/>
    </row>
    <row r="168" spans="1:31" ht="23.1" customHeight="1">
      <c r="D168" s="46"/>
      <c r="E168" s="46"/>
      <c r="F168" s="26"/>
      <c r="G168" s="23"/>
      <c r="H168" s="37"/>
      <c r="I168" s="56"/>
      <c r="J168" s="37"/>
      <c r="K168" s="37"/>
      <c r="L168" s="56"/>
      <c r="M168" s="37"/>
      <c r="N168" s="56"/>
      <c r="O168" s="37"/>
      <c r="P168" s="37"/>
      <c r="Q168" s="46"/>
    </row>
    <row r="169" spans="1:31" ht="23.1" customHeight="1">
      <c r="D169" s="46"/>
      <c r="E169" s="46"/>
      <c r="F169" s="26"/>
      <c r="G169" s="23"/>
      <c r="H169" s="37"/>
      <c r="I169" s="56"/>
      <c r="J169" s="37"/>
      <c r="K169" s="37"/>
      <c r="L169" s="56"/>
      <c r="M169" s="37"/>
      <c r="N169" s="56"/>
      <c r="O169" s="37"/>
      <c r="P169" s="37"/>
      <c r="Q169" s="46"/>
    </row>
    <row r="170" spans="1:31" ht="23.1" customHeight="1">
      <c r="D170" s="46"/>
      <c r="E170" s="46"/>
      <c r="F170" s="26"/>
      <c r="G170" s="23"/>
      <c r="H170" s="37"/>
      <c r="I170" s="56"/>
      <c r="J170" s="37"/>
      <c r="K170" s="37"/>
      <c r="L170" s="56"/>
      <c r="M170" s="37"/>
      <c r="N170" s="56"/>
      <c r="O170" s="37"/>
      <c r="P170" s="37"/>
      <c r="Q170" s="46"/>
    </row>
    <row r="171" spans="1:31" ht="23.1" customHeight="1">
      <c r="D171" s="46"/>
      <c r="E171" s="46"/>
      <c r="F171" s="26"/>
      <c r="G171" s="23"/>
      <c r="H171" s="37"/>
      <c r="I171" s="56"/>
      <c r="J171" s="37"/>
      <c r="K171" s="37"/>
      <c r="L171" s="56"/>
      <c r="M171" s="37"/>
      <c r="N171" s="56"/>
      <c r="O171" s="37"/>
      <c r="P171" s="37"/>
      <c r="Q171" s="46"/>
    </row>
    <row r="172" spans="1:31" ht="23.1" customHeight="1">
      <c r="D172" s="46"/>
      <c r="E172" s="46"/>
      <c r="F172" s="26"/>
      <c r="G172" s="23"/>
      <c r="H172" s="37"/>
      <c r="I172" s="56"/>
      <c r="J172" s="37"/>
      <c r="K172" s="37"/>
      <c r="L172" s="56"/>
      <c r="M172" s="37"/>
      <c r="N172" s="56"/>
      <c r="O172" s="37"/>
      <c r="P172" s="37"/>
      <c r="Q172" s="46"/>
    </row>
    <row r="173" spans="1:31" ht="23.1" customHeight="1">
      <c r="D173" s="46"/>
      <c r="E173" s="46"/>
      <c r="F173" s="26"/>
      <c r="G173" s="23"/>
      <c r="H173" s="37"/>
      <c r="I173" s="56"/>
      <c r="J173" s="37"/>
      <c r="K173" s="37"/>
      <c r="L173" s="56"/>
      <c r="M173" s="37"/>
      <c r="N173" s="56"/>
      <c r="O173" s="37"/>
      <c r="P173" s="37"/>
      <c r="Q173" s="46"/>
    </row>
    <row r="174" spans="1:31" ht="23.1" customHeight="1">
      <c r="D174" s="46"/>
      <c r="E174" s="46"/>
      <c r="F174" s="26"/>
      <c r="G174" s="23"/>
      <c r="H174" s="37"/>
      <c r="I174" s="56"/>
      <c r="J174" s="37"/>
      <c r="K174" s="37"/>
      <c r="L174" s="56"/>
      <c r="M174" s="37"/>
      <c r="N174" s="56"/>
      <c r="O174" s="37"/>
      <c r="P174" s="37"/>
      <c r="Q174" s="46"/>
    </row>
    <row r="175" spans="1:31" ht="23.1" customHeight="1">
      <c r="D175" s="46"/>
      <c r="E175" s="46"/>
      <c r="F175" s="26"/>
      <c r="G175" s="23"/>
      <c r="H175" s="37"/>
      <c r="I175" s="56"/>
      <c r="J175" s="37"/>
      <c r="K175" s="37"/>
      <c r="L175" s="56"/>
      <c r="M175" s="37"/>
      <c r="N175" s="56"/>
      <c r="O175" s="37"/>
      <c r="P175" s="37"/>
      <c r="Q175" s="46"/>
    </row>
    <row r="176" spans="1:31" ht="23.1" customHeight="1">
      <c r="D176" s="46"/>
      <c r="E176" s="46"/>
      <c r="F176" s="26"/>
      <c r="G176" s="23"/>
      <c r="H176" s="37"/>
      <c r="I176" s="56"/>
      <c r="J176" s="37"/>
      <c r="K176" s="37"/>
      <c r="L176" s="56"/>
      <c r="M176" s="37"/>
      <c r="N176" s="56"/>
      <c r="O176" s="37"/>
      <c r="P176" s="37"/>
      <c r="Q176" s="46"/>
    </row>
    <row r="177" spans="1:29" ht="23.1" customHeight="1">
      <c r="D177" s="46"/>
      <c r="E177" s="46"/>
      <c r="F177" s="26"/>
      <c r="G177" s="23"/>
      <c r="H177" s="37"/>
      <c r="I177" s="56"/>
      <c r="J177" s="37"/>
      <c r="K177" s="37"/>
      <c r="L177" s="56"/>
      <c r="M177" s="37"/>
      <c r="N177" s="56"/>
      <c r="O177" s="37"/>
      <c r="P177" s="37"/>
      <c r="Q177" s="46"/>
    </row>
    <row r="178" spans="1:29" ht="23.1" customHeight="1">
      <c r="D178" s="46"/>
      <c r="E178" s="46"/>
      <c r="F178" s="26"/>
      <c r="G178" s="23"/>
      <c r="H178" s="37"/>
      <c r="I178" s="56"/>
      <c r="J178" s="37"/>
      <c r="K178" s="37"/>
      <c r="L178" s="56"/>
      <c r="M178" s="37"/>
      <c r="N178" s="56"/>
      <c r="O178" s="37"/>
      <c r="P178" s="37"/>
      <c r="Q178" s="46"/>
    </row>
    <row r="179" spans="1:29" ht="23.1" customHeight="1">
      <c r="D179" s="46"/>
      <c r="E179" s="46"/>
      <c r="F179" s="26"/>
      <c r="G179" s="23"/>
      <c r="H179" s="37"/>
      <c r="I179" s="56"/>
      <c r="J179" s="37"/>
      <c r="K179" s="37"/>
      <c r="L179" s="56"/>
      <c r="M179" s="37"/>
      <c r="N179" s="56"/>
      <c r="O179" s="37"/>
      <c r="P179" s="37"/>
      <c r="Q179" s="46"/>
    </row>
    <row r="180" spans="1:29" ht="23.1" customHeight="1">
      <c r="D180" s="46"/>
      <c r="E180" s="46"/>
      <c r="F180" s="26"/>
      <c r="G180" s="23"/>
      <c r="H180" s="37"/>
      <c r="I180" s="56"/>
      <c r="J180" s="37"/>
      <c r="K180" s="37"/>
      <c r="L180" s="56"/>
      <c r="M180" s="37"/>
      <c r="N180" s="56"/>
      <c r="O180" s="37"/>
      <c r="P180" s="37"/>
      <c r="Q180" s="46"/>
    </row>
    <row r="181" spans="1:29" ht="23.1" customHeight="1">
      <c r="D181" s="46"/>
      <c r="E181" s="46"/>
      <c r="F181" s="26"/>
      <c r="G181" s="23"/>
      <c r="H181" s="37"/>
      <c r="I181" s="56"/>
      <c r="J181" s="37"/>
      <c r="K181" s="37"/>
      <c r="L181" s="56"/>
      <c r="M181" s="37"/>
      <c r="N181" s="56"/>
      <c r="O181" s="37"/>
      <c r="P181" s="37"/>
      <c r="Q181" s="46"/>
    </row>
    <row r="182" spans="1:29" ht="23.1" customHeight="1">
      <c r="D182" s="46"/>
      <c r="E182" s="46"/>
      <c r="F182" s="26"/>
      <c r="G182" s="23"/>
      <c r="H182" s="37"/>
      <c r="I182" s="56"/>
      <c r="J182" s="37"/>
      <c r="K182" s="37"/>
      <c r="L182" s="56"/>
      <c r="M182" s="37"/>
      <c r="N182" s="56"/>
      <c r="O182" s="37"/>
      <c r="P182" s="37"/>
      <c r="Q182" s="46"/>
    </row>
    <row r="183" spans="1:29" ht="23.1" customHeight="1">
      <c r="D183" s="46"/>
      <c r="E183" s="46"/>
      <c r="F183" s="26"/>
      <c r="G183" s="23"/>
      <c r="H183" s="37"/>
      <c r="I183" s="56"/>
      <c r="J183" s="37"/>
      <c r="K183" s="37"/>
      <c r="L183" s="56"/>
      <c r="M183" s="37"/>
      <c r="N183" s="56"/>
      <c r="O183" s="37"/>
      <c r="P183" s="37"/>
      <c r="Q183" s="46"/>
    </row>
    <row r="184" spans="1:29" ht="23.1" customHeight="1">
      <c r="D184" s="46"/>
      <c r="E184" s="46"/>
      <c r="F184" s="26"/>
      <c r="G184" s="23"/>
      <c r="H184" s="37"/>
      <c r="I184" s="56"/>
      <c r="J184" s="37"/>
      <c r="K184" s="37"/>
      <c r="L184" s="56"/>
      <c r="M184" s="37"/>
      <c r="N184" s="56"/>
      <c r="O184" s="37"/>
      <c r="P184" s="37"/>
      <c r="Q184" s="46"/>
    </row>
    <row r="185" spans="1:29" ht="23.1" customHeight="1">
      <c r="B185" s="20" t="s">
        <v>863</v>
      </c>
      <c r="D185" s="46" t="s">
        <v>864</v>
      </c>
      <c r="E185" s="46"/>
      <c r="F185" s="26"/>
      <c r="G185" s="23"/>
      <c r="H185" s="37"/>
      <c r="I185" s="56"/>
      <c r="J185" s="37"/>
      <c r="K185" s="37"/>
      <c r="L185" s="56"/>
      <c r="M185" s="37"/>
      <c r="N185" s="56"/>
      <c r="O185" s="37"/>
      <c r="P185" s="37"/>
      <c r="Q185" s="46"/>
    </row>
    <row r="186" spans="1:29" ht="23.1" customHeight="1">
      <c r="B186" s="20" t="s">
        <v>957</v>
      </c>
      <c r="D186" s="266" t="s">
        <v>961</v>
      </c>
      <c r="E186" s="267"/>
      <c r="F186" s="267"/>
      <c r="G186" s="267"/>
      <c r="H186" s="267"/>
      <c r="I186" s="267"/>
      <c r="J186" s="267"/>
      <c r="K186" s="267"/>
      <c r="L186" s="267"/>
      <c r="M186" s="267"/>
      <c r="N186" s="267"/>
      <c r="O186" s="267"/>
      <c r="P186" s="267"/>
      <c r="Q186" s="268"/>
    </row>
    <row r="187" spans="1:29" ht="23.1" customHeight="1">
      <c r="A187" s="20" t="s">
        <v>607</v>
      </c>
      <c r="B187" s="20" t="s">
        <v>948</v>
      </c>
      <c r="C187" s="20" t="s">
        <v>194</v>
      </c>
      <c r="D187" s="46" t="s">
        <v>195</v>
      </c>
      <c r="E187" s="46" t="s">
        <v>196</v>
      </c>
      <c r="F187" s="26" t="s">
        <v>174</v>
      </c>
      <c r="G187" s="23">
        <v>1708</v>
      </c>
      <c r="H187" s="37"/>
      <c r="I187" s="56"/>
      <c r="J187" s="37"/>
      <c r="K187" s="37"/>
      <c r="L187" s="56"/>
      <c r="M187" s="37"/>
      <c r="N187" s="56"/>
      <c r="O187" s="37"/>
      <c r="P187" s="37"/>
      <c r="Q187" s="46"/>
      <c r="AA187" s="36">
        <f>I187</f>
        <v>0</v>
      </c>
      <c r="AC187" s="36">
        <f>G187*H187</f>
        <v>0</v>
      </c>
    </row>
    <row r="188" spans="1:29" ht="23.1" customHeight="1">
      <c r="A188" s="20" t="s">
        <v>608</v>
      </c>
      <c r="B188" s="20" t="s">
        <v>948</v>
      </c>
      <c r="C188" s="20" t="s">
        <v>199</v>
      </c>
      <c r="D188" s="46" t="s">
        <v>195</v>
      </c>
      <c r="E188" s="46" t="s">
        <v>200</v>
      </c>
      <c r="F188" s="26" t="s">
        <v>174</v>
      </c>
      <c r="G188" s="23">
        <v>160</v>
      </c>
      <c r="H188" s="37"/>
      <c r="I188" s="56"/>
      <c r="J188" s="37"/>
      <c r="K188" s="37"/>
      <c r="L188" s="56"/>
      <c r="M188" s="37"/>
      <c r="N188" s="56"/>
      <c r="O188" s="37"/>
      <c r="P188" s="37"/>
      <c r="Q188" s="46"/>
      <c r="AA188" s="36">
        <f>I188</f>
        <v>0</v>
      </c>
      <c r="AC188" s="36">
        <f>G188*H188</f>
        <v>0</v>
      </c>
    </row>
    <row r="189" spans="1:29" ht="23.1" customHeight="1">
      <c r="A189" s="20" t="s">
        <v>610</v>
      </c>
      <c r="B189" s="20" t="s">
        <v>948</v>
      </c>
      <c r="C189" s="20" t="s">
        <v>205</v>
      </c>
      <c r="D189" s="46" t="s">
        <v>206</v>
      </c>
      <c r="E189" s="46" t="s">
        <v>207</v>
      </c>
      <c r="F189" s="26" t="s">
        <v>174</v>
      </c>
      <c r="G189" s="23">
        <v>485</v>
      </c>
      <c r="H189" s="37"/>
      <c r="I189" s="56"/>
      <c r="J189" s="37"/>
      <c r="K189" s="37"/>
      <c r="L189" s="56"/>
      <c r="M189" s="37"/>
      <c r="N189" s="56"/>
      <c r="O189" s="37"/>
      <c r="P189" s="37"/>
      <c r="Q189" s="46"/>
      <c r="AC189" s="36">
        <f>G189*H189</f>
        <v>0</v>
      </c>
    </row>
    <row r="190" spans="1:29" ht="23.1" customHeight="1">
      <c r="A190" s="20" t="s">
        <v>616</v>
      </c>
      <c r="B190" s="20" t="s">
        <v>948</v>
      </c>
      <c r="C190" s="20" t="s">
        <v>218</v>
      </c>
      <c r="D190" s="46" t="s">
        <v>206</v>
      </c>
      <c r="E190" s="46" t="s">
        <v>219</v>
      </c>
      <c r="F190" s="26" t="s">
        <v>220</v>
      </c>
      <c r="G190" s="23">
        <v>588</v>
      </c>
      <c r="H190" s="37"/>
      <c r="I190" s="56"/>
      <c r="J190" s="37"/>
      <c r="K190" s="37"/>
      <c r="L190" s="56"/>
      <c r="M190" s="37"/>
      <c r="N190" s="56"/>
      <c r="O190" s="37"/>
      <c r="P190" s="37"/>
      <c r="Q190" s="46"/>
    </row>
    <row r="191" spans="1:29" ht="23.1" customHeight="1">
      <c r="A191" s="20" t="s">
        <v>629</v>
      </c>
      <c r="B191" s="20" t="s">
        <v>948</v>
      </c>
      <c r="C191" s="20" t="s">
        <v>251</v>
      </c>
      <c r="D191" s="46" t="s">
        <v>252</v>
      </c>
      <c r="E191" s="46" t="s">
        <v>253</v>
      </c>
      <c r="F191" s="26" t="s">
        <v>220</v>
      </c>
      <c r="G191" s="23">
        <v>318</v>
      </c>
      <c r="H191" s="37"/>
      <c r="I191" s="56"/>
      <c r="J191" s="37"/>
      <c r="K191" s="37"/>
      <c r="L191" s="56"/>
      <c r="M191" s="37"/>
      <c r="N191" s="56"/>
      <c r="O191" s="37"/>
      <c r="P191" s="37"/>
      <c r="Q191" s="46"/>
    </row>
    <row r="192" spans="1:29" ht="23.1" customHeight="1">
      <c r="A192" s="20" t="s">
        <v>630</v>
      </c>
      <c r="B192" s="20" t="s">
        <v>948</v>
      </c>
      <c r="C192" s="20" t="s">
        <v>257</v>
      </c>
      <c r="D192" s="46" t="s">
        <v>252</v>
      </c>
      <c r="E192" s="46" t="s">
        <v>258</v>
      </c>
      <c r="F192" s="26" t="s">
        <v>220</v>
      </c>
      <c r="G192" s="23">
        <v>36</v>
      </c>
      <c r="H192" s="37"/>
      <c r="I192" s="56"/>
      <c r="J192" s="37"/>
      <c r="K192" s="37"/>
      <c r="L192" s="56"/>
      <c r="M192" s="37"/>
      <c r="N192" s="56"/>
      <c r="O192" s="37"/>
      <c r="P192" s="37"/>
      <c r="Q192" s="46"/>
    </row>
    <row r="193" spans="1:29" ht="23.1" customHeight="1">
      <c r="A193" s="20" t="s">
        <v>631</v>
      </c>
      <c r="B193" s="20" t="s">
        <v>948</v>
      </c>
      <c r="C193" s="20" t="s">
        <v>259</v>
      </c>
      <c r="D193" s="46" t="s">
        <v>260</v>
      </c>
      <c r="E193" s="46" t="s">
        <v>261</v>
      </c>
      <c r="F193" s="26" t="s">
        <v>220</v>
      </c>
      <c r="G193" s="23">
        <v>37</v>
      </c>
      <c r="H193" s="37"/>
      <c r="I193" s="56"/>
      <c r="J193" s="37"/>
      <c r="K193" s="37"/>
      <c r="L193" s="56"/>
      <c r="M193" s="37"/>
      <c r="N193" s="56"/>
      <c r="O193" s="37"/>
      <c r="P193" s="37"/>
      <c r="Q193" s="46"/>
    </row>
    <row r="194" spans="1:29" ht="23.1" customHeight="1">
      <c r="A194" s="20" t="s">
        <v>632</v>
      </c>
      <c r="B194" s="20" t="s">
        <v>948</v>
      </c>
      <c r="C194" s="20" t="s">
        <v>262</v>
      </c>
      <c r="D194" s="46" t="s">
        <v>260</v>
      </c>
      <c r="E194" s="46" t="s">
        <v>263</v>
      </c>
      <c r="F194" s="26" t="s">
        <v>220</v>
      </c>
      <c r="G194" s="23">
        <v>33</v>
      </c>
      <c r="H194" s="37"/>
      <c r="I194" s="56"/>
      <c r="J194" s="37"/>
      <c r="K194" s="37"/>
      <c r="L194" s="56"/>
      <c r="M194" s="37"/>
      <c r="N194" s="56"/>
      <c r="O194" s="37"/>
      <c r="P194" s="37"/>
      <c r="Q194" s="46"/>
    </row>
    <row r="195" spans="1:29" ht="23.1" customHeight="1">
      <c r="A195" s="20" t="s">
        <v>633</v>
      </c>
      <c r="B195" s="20" t="s">
        <v>948</v>
      </c>
      <c r="C195" s="20" t="s">
        <v>264</v>
      </c>
      <c r="D195" s="46" t="s">
        <v>265</v>
      </c>
      <c r="E195" s="46" t="s">
        <v>266</v>
      </c>
      <c r="F195" s="26" t="s">
        <v>220</v>
      </c>
      <c r="G195" s="23">
        <v>300</v>
      </c>
      <c r="H195" s="37"/>
      <c r="I195" s="56"/>
      <c r="J195" s="37"/>
      <c r="K195" s="37"/>
      <c r="L195" s="56"/>
      <c r="M195" s="37"/>
      <c r="N195" s="56"/>
      <c r="O195" s="37"/>
      <c r="P195" s="37"/>
      <c r="Q195" s="46"/>
    </row>
    <row r="196" spans="1:29" ht="23.1" customHeight="1">
      <c r="A196" s="20" t="s">
        <v>634</v>
      </c>
      <c r="B196" s="20" t="s">
        <v>948</v>
      </c>
      <c r="C196" s="20" t="s">
        <v>267</v>
      </c>
      <c r="D196" s="46" t="s">
        <v>265</v>
      </c>
      <c r="E196" s="46" t="s">
        <v>268</v>
      </c>
      <c r="F196" s="26" t="s">
        <v>220</v>
      </c>
      <c r="G196" s="23">
        <v>36</v>
      </c>
      <c r="H196" s="37"/>
      <c r="I196" s="56"/>
      <c r="J196" s="37"/>
      <c r="K196" s="37"/>
      <c r="L196" s="56"/>
      <c r="M196" s="37"/>
      <c r="N196" s="56"/>
      <c r="O196" s="37"/>
      <c r="P196" s="37"/>
      <c r="Q196" s="46"/>
    </row>
    <row r="197" spans="1:29" ht="23.1" customHeight="1">
      <c r="A197" s="20" t="s">
        <v>635</v>
      </c>
      <c r="B197" s="20" t="s">
        <v>948</v>
      </c>
      <c r="C197" s="20" t="s">
        <v>269</v>
      </c>
      <c r="D197" s="46" t="s">
        <v>265</v>
      </c>
      <c r="E197" s="46" t="s">
        <v>270</v>
      </c>
      <c r="F197" s="26" t="s">
        <v>220</v>
      </c>
      <c r="G197" s="23">
        <v>28</v>
      </c>
      <c r="H197" s="37"/>
      <c r="I197" s="56"/>
      <c r="J197" s="37"/>
      <c r="K197" s="37"/>
      <c r="L197" s="56"/>
      <c r="M197" s="37"/>
      <c r="N197" s="56"/>
      <c r="O197" s="37"/>
      <c r="P197" s="37"/>
      <c r="Q197" s="46"/>
    </row>
    <row r="198" spans="1:29" ht="23.1" customHeight="1">
      <c r="A198" s="20" t="s">
        <v>636</v>
      </c>
      <c r="B198" s="20" t="s">
        <v>948</v>
      </c>
      <c r="C198" s="20" t="s">
        <v>271</v>
      </c>
      <c r="D198" s="46" t="s">
        <v>272</v>
      </c>
      <c r="E198" s="46" t="s">
        <v>273</v>
      </c>
      <c r="F198" s="26" t="s">
        <v>220</v>
      </c>
      <c r="G198" s="23">
        <v>6</v>
      </c>
      <c r="H198" s="37"/>
      <c r="I198" s="56"/>
      <c r="J198" s="37"/>
      <c r="K198" s="37"/>
      <c r="L198" s="56"/>
      <c r="M198" s="37"/>
      <c r="N198" s="56"/>
      <c r="O198" s="37"/>
      <c r="P198" s="37"/>
      <c r="Q198" s="46"/>
    </row>
    <row r="199" spans="1:29" ht="23.1" customHeight="1">
      <c r="A199" s="20" t="s">
        <v>640</v>
      </c>
      <c r="B199" s="20" t="s">
        <v>948</v>
      </c>
      <c r="C199" s="20" t="s">
        <v>281</v>
      </c>
      <c r="D199" s="46" t="s">
        <v>282</v>
      </c>
      <c r="E199" s="46" t="s">
        <v>283</v>
      </c>
      <c r="F199" s="26" t="s">
        <v>174</v>
      </c>
      <c r="G199" s="23">
        <v>76</v>
      </c>
      <c r="H199" s="37"/>
      <c r="I199" s="56"/>
      <c r="J199" s="37"/>
      <c r="K199" s="37"/>
      <c r="L199" s="56"/>
      <c r="M199" s="37"/>
      <c r="N199" s="56"/>
      <c r="O199" s="37"/>
      <c r="P199" s="37"/>
      <c r="Q199" s="46"/>
    </row>
    <row r="200" spans="1:29" ht="23.1" customHeight="1">
      <c r="A200" s="20" t="s">
        <v>641</v>
      </c>
      <c r="B200" s="20" t="s">
        <v>948</v>
      </c>
      <c r="C200" s="20" t="s">
        <v>287</v>
      </c>
      <c r="D200" s="46" t="s">
        <v>282</v>
      </c>
      <c r="E200" s="46" t="s">
        <v>288</v>
      </c>
      <c r="F200" s="26" t="s">
        <v>174</v>
      </c>
      <c r="G200" s="23">
        <v>76</v>
      </c>
      <c r="H200" s="37"/>
      <c r="I200" s="56"/>
      <c r="J200" s="37"/>
      <c r="K200" s="37"/>
      <c r="L200" s="56"/>
      <c r="M200" s="37"/>
      <c r="N200" s="56"/>
      <c r="O200" s="37"/>
      <c r="P200" s="37"/>
      <c r="Q200" s="46"/>
    </row>
    <row r="201" spans="1:29" ht="23.1" customHeight="1">
      <c r="A201" s="20" t="s">
        <v>642</v>
      </c>
      <c r="B201" s="20" t="s">
        <v>948</v>
      </c>
      <c r="C201" s="20" t="s">
        <v>289</v>
      </c>
      <c r="D201" s="46" t="s">
        <v>282</v>
      </c>
      <c r="E201" s="46" t="s">
        <v>290</v>
      </c>
      <c r="F201" s="26" t="s">
        <v>220</v>
      </c>
      <c r="G201" s="23">
        <v>24</v>
      </c>
      <c r="H201" s="37"/>
      <c r="I201" s="56"/>
      <c r="J201" s="37"/>
      <c r="K201" s="37"/>
      <c r="L201" s="56"/>
      <c r="M201" s="37"/>
      <c r="N201" s="56"/>
      <c r="O201" s="37"/>
      <c r="P201" s="37"/>
      <c r="Q201" s="46"/>
    </row>
    <row r="202" spans="1:29" ht="23.1" customHeight="1">
      <c r="A202" s="20" t="s">
        <v>643</v>
      </c>
      <c r="B202" s="20" t="s">
        <v>948</v>
      </c>
      <c r="C202" s="20" t="s">
        <v>291</v>
      </c>
      <c r="D202" s="46" t="s">
        <v>282</v>
      </c>
      <c r="E202" s="46" t="s">
        <v>292</v>
      </c>
      <c r="F202" s="26" t="s">
        <v>220</v>
      </c>
      <c r="G202" s="23">
        <v>4</v>
      </c>
      <c r="H202" s="37"/>
      <c r="I202" s="56"/>
      <c r="J202" s="37"/>
      <c r="K202" s="37"/>
      <c r="L202" s="56"/>
      <c r="M202" s="37"/>
      <c r="N202" s="56"/>
      <c r="O202" s="37"/>
      <c r="P202" s="37"/>
      <c r="Q202" s="46"/>
    </row>
    <row r="203" spans="1:29" ht="23.1" customHeight="1">
      <c r="A203" s="20" t="s">
        <v>645</v>
      </c>
      <c r="B203" s="20" t="s">
        <v>948</v>
      </c>
      <c r="C203" s="20" t="s">
        <v>295</v>
      </c>
      <c r="D203" s="46" t="s">
        <v>282</v>
      </c>
      <c r="E203" s="46" t="s">
        <v>296</v>
      </c>
      <c r="F203" s="26" t="s">
        <v>220</v>
      </c>
      <c r="G203" s="23">
        <v>4</v>
      </c>
      <c r="H203" s="37"/>
      <c r="I203" s="56"/>
      <c r="J203" s="37"/>
      <c r="K203" s="37"/>
      <c r="L203" s="56"/>
      <c r="M203" s="37"/>
      <c r="N203" s="56"/>
      <c r="O203" s="37"/>
      <c r="P203" s="37"/>
      <c r="Q203" s="46"/>
    </row>
    <row r="204" spans="1:29" ht="23.1" customHeight="1">
      <c r="A204" s="20" t="s">
        <v>646</v>
      </c>
      <c r="B204" s="20" t="s">
        <v>948</v>
      </c>
      <c r="C204" s="20" t="s">
        <v>297</v>
      </c>
      <c r="D204" s="46" t="s">
        <v>282</v>
      </c>
      <c r="E204" s="46" t="s">
        <v>298</v>
      </c>
      <c r="F204" s="26" t="s">
        <v>220</v>
      </c>
      <c r="G204" s="23">
        <v>48</v>
      </c>
      <c r="H204" s="37"/>
      <c r="I204" s="56"/>
      <c r="J204" s="37"/>
      <c r="K204" s="37"/>
      <c r="L204" s="56"/>
      <c r="M204" s="37"/>
      <c r="N204" s="56"/>
      <c r="O204" s="37"/>
      <c r="P204" s="37"/>
      <c r="Q204" s="46"/>
    </row>
    <row r="205" spans="1:29" ht="23.1" customHeight="1">
      <c r="A205" s="20" t="s">
        <v>647</v>
      </c>
      <c r="B205" s="20" t="s">
        <v>948</v>
      </c>
      <c r="C205" s="20" t="s">
        <v>299</v>
      </c>
      <c r="D205" s="46" t="s">
        <v>282</v>
      </c>
      <c r="E205" s="46" t="s">
        <v>300</v>
      </c>
      <c r="F205" s="26" t="s">
        <v>220</v>
      </c>
      <c r="G205" s="23">
        <v>4</v>
      </c>
      <c r="H205" s="37"/>
      <c r="I205" s="56"/>
      <c r="J205" s="37"/>
      <c r="K205" s="37"/>
      <c r="L205" s="56"/>
      <c r="M205" s="37"/>
      <c r="N205" s="56"/>
      <c r="O205" s="37"/>
      <c r="P205" s="37"/>
      <c r="Q205" s="46"/>
    </row>
    <row r="206" spans="1:29" ht="23.1" customHeight="1">
      <c r="A206" s="20" t="s">
        <v>677</v>
      </c>
      <c r="B206" s="20" t="s">
        <v>948</v>
      </c>
      <c r="C206" s="20" t="s">
        <v>372</v>
      </c>
      <c r="D206" s="46" t="s">
        <v>373</v>
      </c>
      <c r="E206" s="46" t="s">
        <v>374</v>
      </c>
      <c r="F206" s="26" t="s">
        <v>174</v>
      </c>
      <c r="G206" s="23">
        <v>8110</v>
      </c>
      <c r="H206" s="37"/>
      <c r="I206" s="56"/>
      <c r="J206" s="37"/>
      <c r="K206" s="37"/>
      <c r="L206" s="56"/>
      <c r="M206" s="37"/>
      <c r="N206" s="56"/>
      <c r="O206" s="37"/>
      <c r="P206" s="37"/>
      <c r="Q206" s="46"/>
      <c r="AC206" s="36">
        <f>G206*H206</f>
        <v>0</v>
      </c>
    </row>
    <row r="207" spans="1:29" ht="23.1" customHeight="1">
      <c r="A207" s="20" t="s">
        <v>701</v>
      </c>
      <c r="B207" s="20" t="s">
        <v>948</v>
      </c>
      <c r="C207" s="20" t="s">
        <v>437</v>
      </c>
      <c r="D207" s="46" t="s">
        <v>438</v>
      </c>
      <c r="E207" s="46" t="s">
        <v>439</v>
      </c>
      <c r="F207" s="26" t="s">
        <v>220</v>
      </c>
      <c r="G207" s="23">
        <v>14</v>
      </c>
      <c r="H207" s="37"/>
      <c r="I207" s="56"/>
      <c r="J207" s="37"/>
      <c r="K207" s="37"/>
      <c r="L207" s="56"/>
      <c r="M207" s="37"/>
      <c r="N207" s="56"/>
      <c r="O207" s="37"/>
      <c r="P207" s="37"/>
      <c r="Q207" s="46"/>
    </row>
    <row r="208" spans="1:29" ht="23.1" customHeight="1">
      <c r="A208" s="20" t="s">
        <v>702</v>
      </c>
      <c r="B208" s="20" t="s">
        <v>948</v>
      </c>
      <c r="C208" s="20" t="s">
        <v>441</v>
      </c>
      <c r="D208" s="46" t="s">
        <v>438</v>
      </c>
      <c r="E208" s="46" t="s">
        <v>442</v>
      </c>
      <c r="F208" s="26" t="s">
        <v>220</v>
      </c>
      <c r="G208" s="23">
        <v>14</v>
      </c>
      <c r="H208" s="37"/>
      <c r="I208" s="56"/>
      <c r="J208" s="37"/>
      <c r="K208" s="37"/>
      <c r="L208" s="56"/>
      <c r="M208" s="37"/>
      <c r="N208" s="56"/>
      <c r="O208" s="37"/>
      <c r="P208" s="37"/>
      <c r="Q208" s="46"/>
    </row>
    <row r="209" spans="1:31" ht="23.1" customHeight="1">
      <c r="A209" s="20" t="s">
        <v>703</v>
      </c>
      <c r="B209" s="20" t="s">
        <v>948</v>
      </c>
      <c r="C209" s="20" t="s">
        <v>443</v>
      </c>
      <c r="D209" s="46" t="s">
        <v>438</v>
      </c>
      <c r="E209" s="46" t="s">
        <v>444</v>
      </c>
      <c r="F209" s="26" t="s">
        <v>220</v>
      </c>
      <c r="G209" s="23">
        <v>9</v>
      </c>
      <c r="H209" s="37"/>
      <c r="I209" s="56"/>
      <c r="J209" s="37"/>
      <c r="K209" s="37"/>
      <c r="L209" s="56"/>
      <c r="M209" s="37"/>
      <c r="N209" s="56"/>
      <c r="O209" s="37"/>
      <c r="P209" s="37"/>
      <c r="Q209" s="46"/>
    </row>
    <row r="210" spans="1:31" ht="23.1" customHeight="1">
      <c r="A210" s="20" t="s">
        <v>704</v>
      </c>
      <c r="B210" s="20" t="s">
        <v>948</v>
      </c>
      <c r="C210" s="20" t="s">
        <v>445</v>
      </c>
      <c r="D210" s="46" t="s">
        <v>438</v>
      </c>
      <c r="E210" s="46" t="s">
        <v>446</v>
      </c>
      <c r="F210" s="26" t="s">
        <v>220</v>
      </c>
      <c r="G210" s="23">
        <v>2</v>
      </c>
      <c r="H210" s="37"/>
      <c r="I210" s="56"/>
      <c r="J210" s="37"/>
      <c r="K210" s="37"/>
      <c r="L210" s="56"/>
      <c r="M210" s="37"/>
      <c r="N210" s="56"/>
      <c r="O210" s="37"/>
      <c r="P210" s="37"/>
      <c r="Q210" s="46"/>
    </row>
    <row r="211" spans="1:31" ht="23.1" customHeight="1">
      <c r="A211" s="20" t="s">
        <v>705</v>
      </c>
      <c r="B211" s="20" t="s">
        <v>948</v>
      </c>
      <c r="C211" s="20" t="s">
        <v>447</v>
      </c>
      <c r="D211" s="46" t="s">
        <v>438</v>
      </c>
      <c r="E211" s="46" t="s">
        <v>448</v>
      </c>
      <c r="F211" s="26" t="s">
        <v>220</v>
      </c>
      <c r="G211" s="23">
        <v>3</v>
      </c>
      <c r="H211" s="37"/>
      <c r="I211" s="56"/>
      <c r="J211" s="37"/>
      <c r="K211" s="37"/>
      <c r="L211" s="56"/>
      <c r="M211" s="37"/>
      <c r="N211" s="56"/>
      <c r="O211" s="37"/>
      <c r="P211" s="37"/>
      <c r="Q211" s="46"/>
    </row>
    <row r="212" spans="1:31" ht="23.1" customHeight="1">
      <c r="A212" s="20" t="s">
        <v>706</v>
      </c>
      <c r="B212" s="20" t="s">
        <v>948</v>
      </c>
      <c r="C212" s="20" t="s">
        <v>449</v>
      </c>
      <c r="D212" s="46" t="s">
        <v>450</v>
      </c>
      <c r="E212" s="46" t="s">
        <v>451</v>
      </c>
      <c r="F212" s="26" t="s">
        <v>220</v>
      </c>
      <c r="G212" s="23">
        <v>10</v>
      </c>
      <c r="H212" s="37"/>
      <c r="I212" s="56"/>
      <c r="J212" s="37"/>
      <c r="K212" s="37"/>
      <c r="L212" s="56"/>
      <c r="M212" s="37"/>
      <c r="N212" s="56"/>
      <c r="O212" s="37"/>
      <c r="P212" s="37"/>
      <c r="Q212" s="46"/>
    </row>
    <row r="213" spans="1:31" ht="23.1" customHeight="1">
      <c r="A213" s="20" t="s">
        <v>707</v>
      </c>
      <c r="B213" s="20" t="s">
        <v>948</v>
      </c>
      <c r="C213" s="20" t="s">
        <v>452</v>
      </c>
      <c r="D213" s="46" t="s">
        <v>453</v>
      </c>
      <c r="E213" s="46" t="s">
        <v>454</v>
      </c>
      <c r="F213" s="26" t="s">
        <v>220</v>
      </c>
      <c r="G213" s="23">
        <v>18</v>
      </c>
      <c r="H213" s="37"/>
      <c r="I213" s="56"/>
      <c r="J213" s="37"/>
      <c r="K213" s="37"/>
      <c r="L213" s="56"/>
      <c r="M213" s="37"/>
      <c r="N213" s="56"/>
      <c r="O213" s="37"/>
      <c r="P213" s="37"/>
      <c r="Q213" s="46"/>
    </row>
    <row r="214" spans="1:31" ht="23.1" customHeight="1">
      <c r="A214" s="20" t="s">
        <v>830</v>
      </c>
      <c r="B214" s="20" t="s">
        <v>948</v>
      </c>
      <c r="C214" s="20" t="s">
        <v>831</v>
      </c>
      <c r="D214" s="46" t="s">
        <v>832</v>
      </c>
      <c r="E214" s="46" t="s">
        <v>833</v>
      </c>
      <c r="F214" s="26" t="s">
        <v>769</v>
      </c>
      <c r="G214" s="23">
        <v>48</v>
      </c>
      <c r="H214" s="37"/>
      <c r="I214" s="56"/>
      <c r="J214" s="37"/>
      <c r="K214" s="37"/>
      <c r="L214" s="56"/>
      <c r="M214" s="37"/>
      <c r="N214" s="56"/>
      <c r="O214" s="37"/>
      <c r="P214" s="37"/>
      <c r="Q214" s="46" t="s">
        <v>831</v>
      </c>
      <c r="AE214" s="36">
        <f>L214</f>
        <v>0</v>
      </c>
    </row>
    <row r="215" spans="1:31" ht="23.1" customHeight="1">
      <c r="A215" s="20" t="s">
        <v>727</v>
      </c>
      <c r="B215" s="20" t="s">
        <v>948</v>
      </c>
      <c r="C215" s="20" t="s">
        <v>518</v>
      </c>
      <c r="D215" s="46" t="s">
        <v>519</v>
      </c>
      <c r="E215" s="46" t="s">
        <v>520</v>
      </c>
      <c r="F215" s="26" t="s">
        <v>220</v>
      </c>
      <c r="G215" s="23">
        <v>157</v>
      </c>
      <c r="H215" s="37"/>
      <c r="I215" s="56"/>
      <c r="J215" s="37"/>
      <c r="K215" s="37"/>
      <c r="L215" s="56"/>
      <c r="M215" s="37"/>
      <c r="N215" s="56"/>
      <c r="O215" s="37"/>
      <c r="P215" s="37"/>
      <c r="Q215" s="46"/>
    </row>
    <row r="216" spans="1:31" ht="23.1" customHeight="1">
      <c r="A216" s="20" t="s">
        <v>742</v>
      </c>
      <c r="B216" s="20" t="s">
        <v>948</v>
      </c>
      <c r="C216" s="20" t="s">
        <v>553</v>
      </c>
      <c r="D216" s="46" t="s">
        <v>554</v>
      </c>
      <c r="E216" s="46" t="s">
        <v>555</v>
      </c>
      <c r="F216" s="26" t="s">
        <v>220</v>
      </c>
      <c r="G216" s="23">
        <v>137</v>
      </c>
      <c r="H216" s="37"/>
      <c r="I216" s="56"/>
      <c r="J216" s="37"/>
      <c r="K216" s="37"/>
      <c r="L216" s="56"/>
      <c r="M216" s="37"/>
      <c r="N216" s="56"/>
      <c r="O216" s="37"/>
      <c r="P216" s="37"/>
      <c r="Q216" s="46"/>
    </row>
    <row r="217" spans="1:31" ht="23.1" customHeight="1">
      <c r="A217" s="20" t="s">
        <v>743</v>
      </c>
      <c r="B217" s="20" t="s">
        <v>948</v>
      </c>
      <c r="C217" s="20" t="s">
        <v>557</v>
      </c>
      <c r="D217" s="46" t="s">
        <v>558</v>
      </c>
      <c r="E217" s="46" t="s">
        <v>559</v>
      </c>
      <c r="F217" s="26" t="s">
        <v>220</v>
      </c>
      <c r="G217" s="23">
        <v>26</v>
      </c>
      <c r="H217" s="37"/>
      <c r="I217" s="56"/>
      <c r="J217" s="37"/>
      <c r="K217" s="37"/>
      <c r="L217" s="56"/>
      <c r="M217" s="37"/>
      <c r="N217" s="56"/>
      <c r="O217" s="37"/>
      <c r="P217" s="37"/>
      <c r="Q217" s="46"/>
    </row>
    <row r="218" spans="1:31" ht="23.1" customHeight="1">
      <c r="A218" s="20" t="s">
        <v>744</v>
      </c>
      <c r="B218" s="20" t="s">
        <v>948</v>
      </c>
      <c r="C218" s="20" t="s">
        <v>560</v>
      </c>
      <c r="D218" s="46" t="s">
        <v>561</v>
      </c>
      <c r="E218" s="46" t="s">
        <v>562</v>
      </c>
      <c r="F218" s="26" t="s">
        <v>220</v>
      </c>
      <c r="G218" s="23">
        <v>24</v>
      </c>
      <c r="H218" s="37"/>
      <c r="I218" s="56"/>
      <c r="J218" s="37"/>
      <c r="K218" s="37"/>
      <c r="L218" s="56"/>
      <c r="M218" s="37"/>
      <c r="N218" s="56"/>
      <c r="O218" s="37"/>
      <c r="P218" s="37"/>
      <c r="Q218" s="46"/>
    </row>
    <row r="219" spans="1:31" ht="23.1" customHeight="1">
      <c r="A219" s="20" t="s">
        <v>745</v>
      </c>
      <c r="B219" s="20" t="s">
        <v>948</v>
      </c>
      <c r="C219" s="20" t="s">
        <v>563</v>
      </c>
      <c r="D219" s="46" t="s">
        <v>564</v>
      </c>
      <c r="E219" s="46" t="s">
        <v>565</v>
      </c>
      <c r="F219" s="26" t="s">
        <v>220</v>
      </c>
      <c r="G219" s="23">
        <v>16</v>
      </c>
      <c r="H219" s="37"/>
      <c r="I219" s="56"/>
      <c r="J219" s="37"/>
      <c r="K219" s="37"/>
      <c r="L219" s="56"/>
      <c r="M219" s="37"/>
      <c r="N219" s="56"/>
      <c r="O219" s="37"/>
      <c r="P219" s="37"/>
      <c r="Q219" s="46"/>
    </row>
    <row r="220" spans="1:31" ht="23.1" customHeight="1">
      <c r="A220" s="20" t="s">
        <v>746</v>
      </c>
      <c r="B220" s="20" t="s">
        <v>948</v>
      </c>
      <c r="C220" s="20" t="s">
        <v>566</v>
      </c>
      <c r="D220" s="46" t="s">
        <v>567</v>
      </c>
      <c r="E220" s="46" t="s">
        <v>568</v>
      </c>
      <c r="F220" s="26" t="s">
        <v>220</v>
      </c>
      <c r="G220" s="23">
        <v>16</v>
      </c>
      <c r="H220" s="37"/>
      <c r="I220" s="56"/>
      <c r="J220" s="37"/>
      <c r="K220" s="37"/>
      <c r="L220" s="56"/>
      <c r="M220" s="37"/>
      <c r="N220" s="56"/>
      <c r="O220" s="37"/>
      <c r="P220" s="37"/>
      <c r="Q220" s="46"/>
    </row>
    <row r="221" spans="1:31" ht="23.1" customHeight="1">
      <c r="A221" s="20" t="s">
        <v>747</v>
      </c>
      <c r="B221" s="20" t="s">
        <v>948</v>
      </c>
      <c r="C221" s="20" t="s">
        <v>569</v>
      </c>
      <c r="D221" s="46" t="s">
        <v>570</v>
      </c>
      <c r="E221" s="46" t="s">
        <v>571</v>
      </c>
      <c r="F221" s="26" t="s">
        <v>220</v>
      </c>
      <c r="G221" s="23">
        <v>157</v>
      </c>
      <c r="H221" s="37"/>
      <c r="I221" s="56"/>
      <c r="J221" s="37"/>
      <c r="K221" s="37"/>
      <c r="L221" s="56"/>
      <c r="M221" s="37"/>
      <c r="N221" s="56"/>
      <c r="O221" s="37"/>
      <c r="P221" s="37"/>
      <c r="Q221" s="46"/>
    </row>
    <row r="222" spans="1:31" ht="23.1" customHeight="1">
      <c r="A222" s="20" t="s">
        <v>748</v>
      </c>
      <c r="B222" s="20" t="s">
        <v>948</v>
      </c>
      <c r="C222" s="20" t="s">
        <v>572</v>
      </c>
      <c r="D222" s="46" t="s">
        <v>573</v>
      </c>
      <c r="E222" s="46" t="s">
        <v>574</v>
      </c>
      <c r="F222" s="26" t="s">
        <v>220</v>
      </c>
      <c r="G222" s="23">
        <v>12</v>
      </c>
      <c r="H222" s="37"/>
      <c r="I222" s="56"/>
      <c r="J222" s="37"/>
      <c r="K222" s="37"/>
      <c r="L222" s="56"/>
      <c r="M222" s="37"/>
      <c r="N222" s="56"/>
      <c r="O222" s="37"/>
      <c r="P222" s="37"/>
      <c r="Q222" s="46"/>
    </row>
    <row r="223" spans="1:31" ht="23.1" customHeight="1">
      <c r="A223" s="20" t="s">
        <v>971</v>
      </c>
      <c r="B223" s="20" t="s">
        <v>948</v>
      </c>
      <c r="C223" s="20" t="s">
        <v>972</v>
      </c>
      <c r="D223" s="46" t="s">
        <v>968</v>
      </c>
      <c r="E223" s="46" t="s">
        <v>973</v>
      </c>
      <c r="F223" s="26" t="s">
        <v>769</v>
      </c>
      <c r="G223" s="23">
        <v>1</v>
      </c>
      <c r="H223" s="37"/>
      <c r="I223" s="56"/>
      <c r="J223" s="37"/>
      <c r="K223" s="37"/>
      <c r="L223" s="56"/>
      <c r="M223" s="37"/>
      <c r="N223" s="56"/>
      <c r="O223" s="37"/>
      <c r="P223" s="37"/>
      <c r="Q223" s="46"/>
      <c r="AA223" s="36">
        <f>TRUNC(SUM(AA186:AA222))</f>
        <v>0</v>
      </c>
    </row>
    <row r="224" spans="1:31" ht="23.1" customHeight="1">
      <c r="A224" s="20" t="s">
        <v>868</v>
      </c>
      <c r="B224" s="20" t="s">
        <v>948</v>
      </c>
      <c r="C224" s="20" t="s">
        <v>869</v>
      </c>
      <c r="D224" s="46" t="s">
        <v>870</v>
      </c>
      <c r="E224" s="46" t="s">
        <v>871</v>
      </c>
      <c r="F224" s="26" t="s">
        <v>769</v>
      </c>
      <c r="G224" s="23">
        <v>1</v>
      </c>
      <c r="H224" s="37"/>
      <c r="I224" s="56"/>
      <c r="J224" s="37"/>
      <c r="K224" s="37"/>
      <c r="L224" s="56"/>
      <c r="M224" s="37"/>
      <c r="N224" s="56"/>
      <c r="O224" s="37"/>
      <c r="P224" s="37"/>
      <c r="Q224" s="46"/>
      <c r="AC224" s="36">
        <f>TRUNC(TRUNC(SUM(AC186:AC223))*옵션!$B$33/100)</f>
        <v>0</v>
      </c>
      <c r="AD224" s="36">
        <f>TRUNC(SUM(I186:I223))+TRUNC(SUM(N186:N223))</f>
        <v>0</v>
      </c>
    </row>
    <row r="225" spans="1:31" ht="23.1" customHeight="1">
      <c r="A225" s="20" t="s">
        <v>753</v>
      </c>
      <c r="B225" s="20" t="s">
        <v>948</v>
      </c>
      <c r="C225" s="20" t="s">
        <v>586</v>
      </c>
      <c r="D225" s="46" t="s">
        <v>587</v>
      </c>
      <c r="E225" s="46" t="s">
        <v>588</v>
      </c>
      <c r="F225" s="26" t="s">
        <v>589</v>
      </c>
      <c r="G225" s="23">
        <f>노임근거!G136</f>
        <v>0</v>
      </c>
      <c r="H225" s="37"/>
      <c r="I225" s="56"/>
      <c r="J225" s="37"/>
      <c r="K225" s="37"/>
      <c r="L225" s="56"/>
      <c r="M225" s="37"/>
      <c r="N225" s="56"/>
      <c r="O225" s="37"/>
      <c r="P225" s="37"/>
      <c r="Q225" s="46"/>
      <c r="AE225" s="36">
        <f>L225</f>
        <v>0</v>
      </c>
    </row>
    <row r="226" spans="1:31" ht="23.1" customHeight="1">
      <c r="A226" s="20" t="s">
        <v>865</v>
      </c>
      <c r="B226" s="20" t="s">
        <v>948</v>
      </c>
      <c r="C226" s="20" t="s">
        <v>866</v>
      </c>
      <c r="D226" s="46" t="s">
        <v>867</v>
      </c>
      <c r="E226" s="46" t="s">
        <v>970</v>
      </c>
      <c r="F226" s="26" t="s">
        <v>769</v>
      </c>
      <c r="G226" s="23">
        <v>1</v>
      </c>
      <c r="H226" s="37"/>
      <c r="I226" s="56"/>
      <c r="J226" s="37"/>
      <c r="K226" s="37"/>
      <c r="L226" s="56"/>
      <c r="M226" s="37"/>
      <c r="N226" s="56"/>
      <c r="O226" s="37"/>
      <c r="P226" s="37"/>
      <c r="Q226" s="46"/>
    </row>
    <row r="227" spans="1:31" ht="23.1" customHeight="1">
      <c r="D227" s="46"/>
      <c r="E227" s="46"/>
      <c r="F227" s="26"/>
      <c r="G227" s="23"/>
      <c r="H227" s="37"/>
      <c r="I227" s="56"/>
      <c r="J227" s="37"/>
      <c r="K227" s="37"/>
      <c r="L227" s="56"/>
      <c r="M227" s="37"/>
      <c r="N227" s="56"/>
      <c r="O227" s="37"/>
      <c r="P227" s="37"/>
      <c r="Q227" s="46"/>
      <c r="AC227" s="36">
        <f>TRUNC(AE227*옵션!$B$36/100)</f>
        <v>0</v>
      </c>
      <c r="AD227" s="36">
        <f>TRUNC(SUM(L186:L225))</f>
        <v>0</v>
      </c>
      <c r="AE227" s="36">
        <f>TRUNC(SUM(AE186:AE226))</f>
        <v>0</v>
      </c>
    </row>
    <row r="228" spans="1:31" ht="23.1" customHeight="1">
      <c r="D228" s="46"/>
      <c r="E228" s="46"/>
      <c r="F228" s="26"/>
      <c r="G228" s="23"/>
      <c r="H228" s="37"/>
      <c r="I228" s="56"/>
      <c r="J228" s="37"/>
      <c r="K228" s="37"/>
      <c r="L228" s="56"/>
      <c r="M228" s="37"/>
      <c r="N228" s="56"/>
      <c r="O228" s="37"/>
      <c r="P228" s="37"/>
      <c r="Q228" s="46"/>
    </row>
    <row r="229" spans="1:31" ht="23.1" customHeight="1">
      <c r="D229" s="46"/>
      <c r="E229" s="46"/>
      <c r="F229" s="26"/>
      <c r="G229" s="23"/>
      <c r="H229" s="37"/>
      <c r="I229" s="56"/>
      <c r="J229" s="37"/>
      <c r="K229" s="37"/>
      <c r="L229" s="56"/>
      <c r="M229" s="37"/>
      <c r="N229" s="56"/>
      <c r="O229" s="37"/>
      <c r="P229" s="37"/>
      <c r="Q229" s="46"/>
    </row>
    <row r="230" spans="1:31" ht="23.1" customHeight="1">
      <c r="D230" s="46"/>
      <c r="E230" s="46"/>
      <c r="F230" s="26"/>
      <c r="G230" s="23"/>
      <c r="H230" s="37"/>
      <c r="I230" s="56"/>
      <c r="J230" s="37"/>
      <c r="K230" s="37"/>
      <c r="L230" s="56"/>
      <c r="M230" s="37"/>
      <c r="N230" s="56"/>
      <c r="O230" s="37"/>
      <c r="P230" s="37"/>
      <c r="Q230" s="46"/>
    </row>
    <row r="231" spans="1:31" ht="23.1" customHeight="1">
      <c r="D231" s="46"/>
      <c r="E231" s="46"/>
      <c r="F231" s="26"/>
      <c r="G231" s="23"/>
      <c r="H231" s="37"/>
      <c r="I231" s="56"/>
      <c r="J231" s="37"/>
      <c r="K231" s="37"/>
      <c r="L231" s="56"/>
      <c r="M231" s="37"/>
      <c r="N231" s="56"/>
      <c r="O231" s="37"/>
      <c r="P231" s="37"/>
      <c r="Q231" s="46"/>
    </row>
    <row r="232" spans="1:31" ht="23.1" customHeight="1">
      <c r="D232" s="46"/>
      <c r="E232" s="46"/>
      <c r="F232" s="26"/>
      <c r="G232" s="23"/>
      <c r="H232" s="37"/>
      <c r="I232" s="56"/>
      <c r="J232" s="37"/>
      <c r="K232" s="37"/>
      <c r="L232" s="56"/>
      <c r="M232" s="37"/>
      <c r="N232" s="56"/>
      <c r="O232" s="37"/>
      <c r="P232" s="37"/>
      <c r="Q232" s="46"/>
    </row>
    <row r="233" spans="1:31" ht="23.1" customHeight="1">
      <c r="D233" s="46"/>
      <c r="E233" s="46"/>
      <c r="F233" s="26"/>
      <c r="G233" s="23"/>
      <c r="H233" s="37"/>
      <c r="I233" s="56"/>
      <c r="J233" s="37"/>
      <c r="K233" s="37"/>
      <c r="L233" s="56"/>
      <c r="M233" s="37"/>
      <c r="N233" s="56"/>
      <c r="O233" s="37"/>
      <c r="P233" s="37"/>
      <c r="Q233" s="46"/>
    </row>
    <row r="234" spans="1:31" ht="23.1" customHeight="1">
      <c r="D234" s="46"/>
      <c r="E234" s="46"/>
      <c r="F234" s="26"/>
      <c r="G234" s="23"/>
      <c r="H234" s="37"/>
      <c r="I234" s="56"/>
      <c r="J234" s="37"/>
      <c r="K234" s="37"/>
      <c r="L234" s="56"/>
      <c r="M234" s="37"/>
      <c r="N234" s="56"/>
      <c r="O234" s="37"/>
      <c r="P234" s="37"/>
      <c r="Q234" s="46"/>
    </row>
    <row r="235" spans="1:31" ht="23.1" customHeight="1">
      <c r="D235" s="46"/>
      <c r="E235" s="46"/>
      <c r="F235" s="26"/>
      <c r="G235" s="23"/>
      <c r="H235" s="37"/>
      <c r="I235" s="56"/>
      <c r="J235" s="37"/>
      <c r="K235" s="37"/>
      <c r="L235" s="56"/>
      <c r="M235" s="37"/>
      <c r="N235" s="56"/>
      <c r="O235" s="37"/>
      <c r="P235" s="37"/>
      <c r="Q235" s="46"/>
    </row>
    <row r="236" spans="1:31" ht="23.1" customHeight="1">
      <c r="D236" s="46"/>
      <c r="E236" s="46"/>
      <c r="F236" s="26"/>
      <c r="G236" s="23"/>
      <c r="H236" s="37"/>
      <c r="I236" s="56"/>
      <c r="J236" s="37"/>
      <c r="K236" s="37"/>
      <c r="L236" s="56"/>
      <c r="M236" s="37"/>
      <c r="N236" s="56"/>
      <c r="O236" s="37"/>
      <c r="P236" s="37"/>
      <c r="Q236" s="46"/>
    </row>
    <row r="237" spans="1:31" ht="23.1" customHeight="1">
      <c r="B237" s="20" t="s">
        <v>863</v>
      </c>
      <c r="D237" s="46" t="s">
        <v>864</v>
      </c>
      <c r="E237" s="46"/>
      <c r="F237" s="26"/>
      <c r="G237" s="23"/>
      <c r="H237" s="37"/>
      <c r="I237" s="56"/>
      <c r="J237" s="37"/>
      <c r="K237" s="37"/>
      <c r="L237" s="56"/>
      <c r="M237" s="37"/>
      <c r="N237" s="56"/>
      <c r="O237" s="37"/>
      <c r="P237" s="37"/>
      <c r="Q237" s="46"/>
    </row>
    <row r="238" spans="1:31" ht="23.1" customHeight="1">
      <c r="B238" s="20" t="s">
        <v>975</v>
      </c>
      <c r="D238" s="266" t="s">
        <v>962</v>
      </c>
      <c r="E238" s="267"/>
      <c r="F238" s="267"/>
      <c r="G238" s="267"/>
      <c r="H238" s="267"/>
      <c r="I238" s="267"/>
      <c r="J238" s="267"/>
      <c r="K238" s="267"/>
      <c r="L238" s="267"/>
      <c r="M238" s="267"/>
      <c r="N238" s="267"/>
      <c r="O238" s="267"/>
      <c r="P238" s="267"/>
      <c r="Q238" s="268"/>
    </row>
    <row r="239" spans="1:31" ht="23.1" customHeight="1">
      <c r="A239" s="20" t="s">
        <v>607</v>
      </c>
      <c r="B239" s="20" t="s">
        <v>953</v>
      </c>
      <c r="C239" s="20" t="s">
        <v>194</v>
      </c>
      <c r="D239" s="46" t="s">
        <v>195</v>
      </c>
      <c r="E239" s="46" t="s">
        <v>196</v>
      </c>
      <c r="F239" s="26" t="s">
        <v>174</v>
      </c>
      <c r="G239" s="23">
        <v>959</v>
      </c>
      <c r="H239" s="37"/>
      <c r="I239" s="56"/>
      <c r="J239" s="37"/>
      <c r="K239" s="37"/>
      <c r="L239" s="56"/>
      <c r="M239" s="37"/>
      <c r="N239" s="56"/>
      <c r="O239" s="37"/>
      <c r="P239" s="37"/>
      <c r="Q239" s="46"/>
      <c r="AA239" s="36">
        <f>I239</f>
        <v>0</v>
      </c>
      <c r="AC239" s="36">
        <f>G239*H239</f>
        <v>0</v>
      </c>
    </row>
    <row r="240" spans="1:31" ht="23.1" customHeight="1">
      <c r="A240" s="20" t="s">
        <v>631</v>
      </c>
      <c r="B240" s="20" t="s">
        <v>953</v>
      </c>
      <c r="C240" s="20" t="s">
        <v>259</v>
      </c>
      <c r="D240" s="46" t="s">
        <v>260</v>
      </c>
      <c r="E240" s="46" t="s">
        <v>261</v>
      </c>
      <c r="F240" s="26" t="s">
        <v>220</v>
      </c>
      <c r="G240" s="23">
        <v>59</v>
      </c>
      <c r="H240" s="37"/>
      <c r="I240" s="56"/>
      <c r="J240" s="37"/>
      <c r="K240" s="37"/>
      <c r="L240" s="56"/>
      <c r="M240" s="37"/>
      <c r="N240" s="56"/>
      <c r="O240" s="37"/>
      <c r="P240" s="37"/>
      <c r="Q240" s="46"/>
    </row>
    <row r="241" spans="1:31" ht="23.1" customHeight="1">
      <c r="A241" s="20" t="s">
        <v>632</v>
      </c>
      <c r="B241" s="20" t="s">
        <v>953</v>
      </c>
      <c r="C241" s="20" t="s">
        <v>262</v>
      </c>
      <c r="D241" s="46" t="s">
        <v>260</v>
      </c>
      <c r="E241" s="46" t="s">
        <v>263</v>
      </c>
      <c r="F241" s="26" t="s">
        <v>220</v>
      </c>
      <c r="G241" s="23">
        <v>43</v>
      </c>
      <c r="H241" s="37"/>
      <c r="I241" s="56"/>
      <c r="J241" s="37"/>
      <c r="K241" s="37"/>
      <c r="L241" s="56"/>
      <c r="M241" s="37"/>
      <c r="N241" s="56"/>
      <c r="O241" s="37"/>
      <c r="P241" s="37"/>
      <c r="Q241" s="46"/>
    </row>
    <row r="242" spans="1:31" ht="23.1" customHeight="1">
      <c r="A242" s="20" t="s">
        <v>636</v>
      </c>
      <c r="B242" s="20" t="s">
        <v>953</v>
      </c>
      <c r="C242" s="20" t="s">
        <v>271</v>
      </c>
      <c r="D242" s="46" t="s">
        <v>272</v>
      </c>
      <c r="E242" s="46" t="s">
        <v>273</v>
      </c>
      <c r="F242" s="26" t="s">
        <v>220</v>
      </c>
      <c r="G242" s="23">
        <v>9</v>
      </c>
      <c r="H242" s="37"/>
      <c r="I242" s="56"/>
      <c r="J242" s="37"/>
      <c r="K242" s="37"/>
      <c r="L242" s="56"/>
      <c r="M242" s="37"/>
      <c r="N242" s="56"/>
      <c r="O242" s="37"/>
      <c r="P242" s="37"/>
      <c r="Q242" s="46"/>
    </row>
    <row r="243" spans="1:31" ht="23.1" customHeight="1">
      <c r="A243" s="20" t="s">
        <v>678</v>
      </c>
      <c r="B243" s="20" t="s">
        <v>953</v>
      </c>
      <c r="C243" s="20" t="s">
        <v>378</v>
      </c>
      <c r="D243" s="46" t="s">
        <v>373</v>
      </c>
      <c r="E243" s="46" t="s">
        <v>379</v>
      </c>
      <c r="F243" s="26" t="s">
        <v>174</v>
      </c>
      <c r="G243" s="23">
        <v>2878</v>
      </c>
      <c r="H243" s="37"/>
      <c r="I243" s="56"/>
      <c r="J243" s="37"/>
      <c r="K243" s="37"/>
      <c r="L243" s="56"/>
      <c r="M243" s="37"/>
      <c r="N243" s="56"/>
      <c r="O243" s="37"/>
      <c r="P243" s="37"/>
      <c r="Q243" s="46"/>
      <c r="AC243" s="36">
        <f>G243*H243</f>
        <v>0</v>
      </c>
    </row>
    <row r="244" spans="1:31" ht="23.1" customHeight="1">
      <c r="A244" s="20" t="s">
        <v>707</v>
      </c>
      <c r="B244" s="20" t="s">
        <v>953</v>
      </c>
      <c r="C244" s="20" t="s">
        <v>452</v>
      </c>
      <c r="D244" s="46" t="s">
        <v>453</v>
      </c>
      <c r="E244" s="46" t="s">
        <v>454</v>
      </c>
      <c r="F244" s="26" t="s">
        <v>220</v>
      </c>
      <c r="G244" s="23">
        <v>4</v>
      </c>
      <c r="H244" s="37"/>
      <c r="I244" s="56"/>
      <c r="J244" s="37"/>
      <c r="K244" s="37"/>
      <c r="L244" s="56"/>
      <c r="M244" s="37"/>
      <c r="N244" s="56"/>
      <c r="O244" s="37"/>
      <c r="P244" s="37"/>
      <c r="Q244" s="46"/>
    </row>
    <row r="245" spans="1:31" ht="23.1" customHeight="1">
      <c r="A245" s="20" t="s">
        <v>708</v>
      </c>
      <c r="B245" s="20" t="s">
        <v>953</v>
      </c>
      <c r="C245" s="20" t="s">
        <v>456</v>
      </c>
      <c r="D245" s="46" t="s">
        <v>453</v>
      </c>
      <c r="E245" s="46" t="s">
        <v>457</v>
      </c>
      <c r="F245" s="26" t="s">
        <v>220</v>
      </c>
      <c r="G245" s="23">
        <v>38</v>
      </c>
      <c r="H245" s="37"/>
      <c r="I245" s="56"/>
      <c r="J245" s="37"/>
      <c r="K245" s="37"/>
      <c r="L245" s="56"/>
      <c r="M245" s="37"/>
      <c r="N245" s="56"/>
      <c r="O245" s="37"/>
      <c r="P245" s="37"/>
      <c r="Q245" s="46"/>
    </row>
    <row r="246" spans="1:31" ht="23.1" customHeight="1">
      <c r="A246" s="20" t="s">
        <v>709</v>
      </c>
      <c r="B246" s="20" t="s">
        <v>953</v>
      </c>
      <c r="C246" s="20" t="s">
        <v>458</v>
      </c>
      <c r="D246" s="46" t="s">
        <v>459</v>
      </c>
      <c r="E246" s="46" t="s">
        <v>460</v>
      </c>
      <c r="F246" s="26" t="s">
        <v>220</v>
      </c>
      <c r="G246" s="23">
        <v>14</v>
      </c>
      <c r="H246" s="37"/>
      <c r="I246" s="56"/>
      <c r="J246" s="37"/>
      <c r="K246" s="37"/>
      <c r="L246" s="56"/>
      <c r="M246" s="37"/>
      <c r="N246" s="56"/>
      <c r="O246" s="37"/>
      <c r="P246" s="37"/>
      <c r="Q246" s="46"/>
    </row>
    <row r="247" spans="1:31" ht="23.1" customHeight="1">
      <c r="A247" s="20" t="s">
        <v>710</v>
      </c>
      <c r="B247" s="20" t="s">
        <v>953</v>
      </c>
      <c r="C247" s="20" t="s">
        <v>461</v>
      </c>
      <c r="D247" s="46" t="s">
        <v>462</v>
      </c>
      <c r="E247" s="46" t="s">
        <v>457</v>
      </c>
      <c r="F247" s="26" t="s">
        <v>220</v>
      </c>
      <c r="G247" s="23">
        <v>46</v>
      </c>
      <c r="H247" s="37"/>
      <c r="I247" s="56"/>
      <c r="J247" s="37"/>
      <c r="K247" s="37"/>
      <c r="L247" s="56"/>
      <c r="M247" s="37"/>
      <c r="N247" s="56"/>
      <c r="O247" s="37"/>
      <c r="P247" s="37"/>
      <c r="Q247" s="46"/>
    </row>
    <row r="248" spans="1:31" ht="23.1" customHeight="1">
      <c r="A248" s="20" t="s">
        <v>726</v>
      </c>
      <c r="B248" s="20" t="s">
        <v>953</v>
      </c>
      <c r="C248" s="20" t="s">
        <v>515</v>
      </c>
      <c r="D248" s="46" t="s">
        <v>516</v>
      </c>
      <c r="E248" s="46" t="s">
        <v>517</v>
      </c>
      <c r="F248" s="26" t="s">
        <v>220</v>
      </c>
      <c r="G248" s="23">
        <v>3</v>
      </c>
      <c r="H248" s="37"/>
      <c r="I248" s="56"/>
      <c r="J248" s="37"/>
      <c r="K248" s="37"/>
      <c r="L248" s="56"/>
      <c r="M248" s="37"/>
      <c r="N248" s="56"/>
      <c r="O248" s="37"/>
      <c r="P248" s="37"/>
      <c r="Q248" s="46"/>
    </row>
    <row r="249" spans="1:31" ht="23.1" customHeight="1">
      <c r="A249" s="20" t="s">
        <v>740</v>
      </c>
      <c r="B249" s="20" t="s">
        <v>953</v>
      </c>
      <c r="C249" s="20" t="s">
        <v>547</v>
      </c>
      <c r="D249" s="46" t="s">
        <v>548</v>
      </c>
      <c r="E249" s="46" t="s">
        <v>549</v>
      </c>
      <c r="F249" s="26" t="s">
        <v>220</v>
      </c>
      <c r="G249" s="23">
        <v>10</v>
      </c>
      <c r="H249" s="37"/>
      <c r="I249" s="56"/>
      <c r="J249" s="37"/>
      <c r="K249" s="37"/>
      <c r="L249" s="56"/>
      <c r="M249" s="37"/>
      <c r="N249" s="56"/>
      <c r="O249" s="37"/>
      <c r="P249" s="37"/>
      <c r="Q249" s="46"/>
    </row>
    <row r="250" spans="1:31" ht="23.1" customHeight="1">
      <c r="A250" s="20" t="s">
        <v>971</v>
      </c>
      <c r="B250" s="20" t="s">
        <v>953</v>
      </c>
      <c r="C250" s="20" t="s">
        <v>972</v>
      </c>
      <c r="D250" s="46" t="s">
        <v>968</v>
      </c>
      <c r="E250" s="46" t="s">
        <v>973</v>
      </c>
      <c r="F250" s="26" t="s">
        <v>769</v>
      </c>
      <c r="G250" s="23">
        <v>1</v>
      </c>
      <c r="H250" s="37"/>
      <c r="I250" s="56"/>
      <c r="J250" s="37"/>
      <c r="K250" s="37"/>
      <c r="L250" s="56"/>
      <c r="M250" s="37"/>
      <c r="N250" s="56"/>
      <c r="O250" s="37"/>
      <c r="P250" s="37"/>
      <c r="Q250" s="46"/>
      <c r="AA250" s="36">
        <f>TRUNC(SUM(AA238:AA249))</f>
        <v>0</v>
      </c>
    </row>
    <row r="251" spans="1:31" ht="23.1" customHeight="1">
      <c r="A251" s="20" t="s">
        <v>868</v>
      </c>
      <c r="B251" s="20" t="s">
        <v>953</v>
      </c>
      <c r="C251" s="20" t="s">
        <v>869</v>
      </c>
      <c r="D251" s="46" t="s">
        <v>870</v>
      </c>
      <c r="E251" s="46" t="s">
        <v>871</v>
      </c>
      <c r="F251" s="26" t="s">
        <v>769</v>
      </c>
      <c r="G251" s="23">
        <v>1</v>
      </c>
      <c r="H251" s="37"/>
      <c r="I251" s="56"/>
      <c r="J251" s="37"/>
      <c r="K251" s="37"/>
      <c r="L251" s="56"/>
      <c r="M251" s="37"/>
      <c r="N251" s="56"/>
      <c r="O251" s="37"/>
      <c r="P251" s="37"/>
      <c r="Q251" s="46"/>
      <c r="AC251" s="36">
        <f>TRUNC(TRUNC(SUM(AC238:AC250))*옵션!$B$33/100)</f>
        <v>0</v>
      </c>
      <c r="AD251" s="36">
        <f>TRUNC(SUM(I238:I250))+TRUNC(SUM(N238:N250))</f>
        <v>0</v>
      </c>
    </row>
    <row r="252" spans="1:31" ht="23.1" customHeight="1">
      <c r="A252" s="20" t="s">
        <v>753</v>
      </c>
      <c r="B252" s="20" t="s">
        <v>953</v>
      </c>
      <c r="C252" s="20" t="s">
        <v>586</v>
      </c>
      <c r="D252" s="46" t="s">
        <v>587</v>
      </c>
      <c r="E252" s="46" t="s">
        <v>588</v>
      </c>
      <c r="F252" s="26" t="s">
        <v>589</v>
      </c>
      <c r="G252" s="23">
        <f>노임근거!G172</f>
        <v>0</v>
      </c>
      <c r="H252" s="37"/>
      <c r="I252" s="56"/>
      <c r="J252" s="37"/>
      <c r="K252" s="37"/>
      <c r="L252" s="56"/>
      <c r="M252" s="37"/>
      <c r="N252" s="56"/>
      <c r="O252" s="37"/>
      <c r="P252" s="37"/>
      <c r="Q252" s="46"/>
      <c r="AE252" s="36">
        <f>L252</f>
        <v>0</v>
      </c>
    </row>
    <row r="253" spans="1:31" ht="23.1" customHeight="1">
      <c r="A253" s="20" t="s">
        <v>865</v>
      </c>
      <c r="B253" s="20" t="s">
        <v>953</v>
      </c>
      <c r="C253" s="20" t="s">
        <v>866</v>
      </c>
      <c r="D253" s="46" t="s">
        <v>867</v>
      </c>
      <c r="E253" s="46" t="s">
        <v>970</v>
      </c>
      <c r="F253" s="26" t="s">
        <v>769</v>
      </c>
      <c r="G253" s="23">
        <v>1</v>
      </c>
      <c r="H253" s="37"/>
      <c r="I253" s="56"/>
      <c r="J253" s="37"/>
      <c r="K253" s="37"/>
      <c r="L253" s="56"/>
      <c r="M253" s="37"/>
      <c r="N253" s="56"/>
      <c r="O253" s="37"/>
      <c r="P253" s="37"/>
      <c r="Q253" s="46"/>
    </row>
    <row r="254" spans="1:31" ht="23.1" customHeight="1">
      <c r="D254" s="46"/>
      <c r="E254" s="46"/>
      <c r="F254" s="26"/>
      <c r="G254" s="23"/>
      <c r="H254" s="37"/>
      <c r="I254" s="56"/>
      <c r="J254" s="37"/>
      <c r="K254" s="37"/>
      <c r="L254" s="56"/>
      <c r="M254" s="37"/>
      <c r="N254" s="56"/>
      <c r="O254" s="37"/>
      <c r="P254" s="37"/>
      <c r="Q254" s="46"/>
      <c r="AC254" s="36">
        <f>TRUNC(AE254*옵션!$B$36/100)</f>
        <v>0</v>
      </c>
      <c r="AD254" s="36">
        <f>TRUNC(SUM(L238:L252))</f>
        <v>0</v>
      </c>
      <c r="AE254" s="36">
        <f>TRUNC(SUM(AE238:AE253))</f>
        <v>0</v>
      </c>
    </row>
    <row r="255" spans="1:31" ht="23.1" customHeight="1">
      <c r="D255" s="46"/>
      <c r="E255" s="46"/>
      <c r="F255" s="26"/>
      <c r="G255" s="23"/>
      <c r="H255" s="37"/>
      <c r="I255" s="56"/>
      <c r="J255" s="37"/>
      <c r="K255" s="37"/>
      <c r="L255" s="56"/>
      <c r="M255" s="37"/>
      <c r="N255" s="56"/>
      <c r="O255" s="37"/>
      <c r="P255" s="37"/>
      <c r="Q255" s="46"/>
    </row>
    <row r="256" spans="1:31" ht="23.1" customHeight="1">
      <c r="D256" s="46"/>
      <c r="E256" s="46"/>
      <c r="F256" s="26"/>
      <c r="G256" s="23"/>
      <c r="H256" s="37"/>
      <c r="I256" s="56"/>
      <c r="J256" s="37"/>
      <c r="K256" s="37"/>
      <c r="L256" s="56"/>
      <c r="M256" s="37"/>
      <c r="N256" s="56"/>
      <c r="O256" s="37"/>
      <c r="P256" s="37"/>
      <c r="Q256" s="46"/>
    </row>
    <row r="257" spans="1:31" ht="23.1" customHeight="1">
      <c r="D257" s="46"/>
      <c r="E257" s="46"/>
      <c r="F257" s="26"/>
      <c r="G257" s="23"/>
      <c r="H257" s="37"/>
      <c r="I257" s="56"/>
      <c r="J257" s="37"/>
      <c r="K257" s="37"/>
      <c r="L257" s="56"/>
      <c r="M257" s="37"/>
      <c r="N257" s="56"/>
      <c r="O257" s="37"/>
      <c r="P257" s="37"/>
      <c r="Q257" s="46"/>
    </row>
    <row r="258" spans="1:31" ht="23.1" customHeight="1">
      <c r="D258" s="46"/>
      <c r="E258" s="46"/>
      <c r="F258" s="26"/>
      <c r="G258" s="23"/>
      <c r="H258" s="37"/>
      <c r="I258" s="56"/>
      <c r="J258" s="37"/>
      <c r="K258" s="37"/>
      <c r="L258" s="56"/>
      <c r="M258" s="37"/>
      <c r="N258" s="56"/>
      <c r="O258" s="37"/>
      <c r="P258" s="37"/>
      <c r="Q258" s="46"/>
    </row>
    <row r="259" spans="1:31" ht="23.1" customHeight="1">
      <c r="D259" s="46"/>
      <c r="E259" s="46"/>
      <c r="F259" s="26"/>
      <c r="G259" s="23"/>
      <c r="H259" s="37"/>
      <c r="I259" s="56"/>
      <c r="J259" s="37"/>
      <c r="K259" s="37"/>
      <c r="L259" s="56"/>
      <c r="M259" s="37"/>
      <c r="N259" s="56"/>
      <c r="O259" s="37"/>
      <c r="P259" s="37"/>
      <c r="Q259" s="46"/>
    </row>
    <row r="260" spans="1:31" ht="23.1" customHeight="1">
      <c r="D260" s="46"/>
      <c r="E260" s="46"/>
      <c r="F260" s="26"/>
      <c r="G260" s="23"/>
      <c r="H260" s="37"/>
      <c r="I260" s="56"/>
      <c r="J260" s="37"/>
      <c r="K260" s="37"/>
      <c r="L260" s="56"/>
      <c r="M260" s="37"/>
      <c r="N260" s="56"/>
      <c r="O260" s="37"/>
      <c r="P260" s="37"/>
      <c r="Q260" s="46"/>
    </row>
    <row r="261" spans="1:31" ht="23.1" customHeight="1">
      <c r="D261" s="46"/>
      <c r="E261" s="46"/>
      <c r="F261" s="26"/>
      <c r="G261" s="23"/>
      <c r="H261" s="37"/>
      <c r="I261" s="56"/>
      <c r="J261" s="37"/>
      <c r="K261" s="37"/>
      <c r="L261" s="56"/>
      <c r="M261" s="37"/>
      <c r="N261" s="56"/>
      <c r="O261" s="37"/>
      <c r="P261" s="37"/>
      <c r="Q261" s="46"/>
    </row>
    <row r="262" spans="1:31" ht="23.1" customHeight="1">
      <c r="D262" s="46"/>
      <c r="E262" s="46"/>
      <c r="F262" s="26"/>
      <c r="G262" s="23"/>
      <c r="H262" s="37"/>
      <c r="I262" s="56"/>
      <c r="J262" s="37"/>
      <c r="K262" s="37"/>
      <c r="L262" s="56"/>
      <c r="M262" s="37"/>
      <c r="N262" s="56"/>
      <c r="O262" s="37"/>
      <c r="P262" s="37"/>
      <c r="Q262" s="46"/>
    </row>
    <row r="263" spans="1:31" ht="23.1" customHeight="1">
      <c r="B263" s="20" t="s">
        <v>863</v>
      </c>
      <c r="D263" s="46" t="s">
        <v>864</v>
      </c>
      <c r="E263" s="46"/>
      <c r="F263" s="26"/>
      <c r="G263" s="23"/>
      <c r="H263" s="37"/>
      <c r="I263" s="56"/>
      <c r="J263" s="37"/>
      <c r="K263" s="37"/>
      <c r="L263" s="56"/>
      <c r="M263" s="37"/>
      <c r="N263" s="56"/>
      <c r="O263" s="37"/>
      <c r="P263" s="37"/>
      <c r="Q263" s="46"/>
    </row>
    <row r="264" spans="1:31" ht="23.1" customHeight="1">
      <c r="B264" s="20" t="s">
        <v>957</v>
      </c>
      <c r="D264" s="266" t="s">
        <v>976</v>
      </c>
      <c r="E264" s="267"/>
      <c r="F264" s="267"/>
      <c r="G264" s="267"/>
      <c r="H264" s="267"/>
      <c r="I264" s="267"/>
      <c r="J264" s="267"/>
      <c r="K264" s="267"/>
      <c r="L264" s="267"/>
      <c r="M264" s="267"/>
      <c r="N264" s="267"/>
      <c r="O264" s="267"/>
      <c r="P264" s="267"/>
      <c r="Q264" s="268"/>
    </row>
    <row r="265" spans="1:31" ht="23.1" customHeight="1">
      <c r="A265" s="20" t="s">
        <v>741</v>
      </c>
      <c r="B265" s="20" t="s">
        <v>974</v>
      </c>
      <c r="C265" s="20" t="s">
        <v>550</v>
      </c>
      <c r="D265" s="46" t="s">
        <v>551</v>
      </c>
      <c r="E265" s="46"/>
      <c r="F265" s="26" t="s">
        <v>220</v>
      </c>
      <c r="G265" s="23">
        <v>1</v>
      </c>
      <c r="H265" s="37"/>
      <c r="I265" s="56"/>
      <c r="J265" s="37"/>
      <c r="K265" s="37"/>
      <c r="L265" s="56"/>
      <c r="M265" s="37"/>
      <c r="N265" s="56"/>
      <c r="O265" s="37"/>
      <c r="P265" s="37"/>
      <c r="Q265" s="46"/>
    </row>
    <row r="266" spans="1:31" ht="23.1" customHeight="1">
      <c r="A266" s="20" t="s">
        <v>749</v>
      </c>
      <c r="B266" s="20" t="s">
        <v>974</v>
      </c>
      <c r="C266" s="20" t="s">
        <v>575</v>
      </c>
      <c r="D266" s="46" t="s">
        <v>576</v>
      </c>
      <c r="E266" s="46"/>
      <c r="F266" s="26" t="s">
        <v>220</v>
      </c>
      <c r="G266" s="23">
        <v>1</v>
      </c>
      <c r="H266" s="37"/>
      <c r="I266" s="56"/>
      <c r="J266" s="37"/>
      <c r="K266" s="37"/>
      <c r="L266" s="56"/>
      <c r="M266" s="37"/>
      <c r="N266" s="56"/>
      <c r="O266" s="37"/>
      <c r="P266" s="37"/>
      <c r="Q266" s="46"/>
    </row>
    <row r="267" spans="1:31" ht="23.1" customHeight="1">
      <c r="D267" s="46"/>
      <c r="E267" s="46"/>
      <c r="F267" s="26"/>
      <c r="G267" s="23"/>
      <c r="H267" s="37"/>
      <c r="I267" s="56"/>
      <c r="J267" s="37"/>
      <c r="K267" s="37"/>
      <c r="L267" s="56"/>
      <c r="M267" s="37"/>
      <c r="N267" s="56"/>
      <c r="O267" s="37"/>
      <c r="P267" s="37"/>
      <c r="Q267" s="46"/>
      <c r="AE267" s="36">
        <f>TRUNC(SUM(AE264:AE266))</f>
        <v>0</v>
      </c>
    </row>
    <row r="268" spans="1:31" ht="23.1" customHeight="1">
      <c r="D268" s="46"/>
      <c r="E268" s="46"/>
      <c r="F268" s="26"/>
      <c r="G268" s="23"/>
      <c r="H268" s="37"/>
      <c r="I268" s="56"/>
      <c r="J268" s="37"/>
      <c r="K268" s="37"/>
      <c r="L268" s="56"/>
      <c r="M268" s="37"/>
      <c r="N268" s="56"/>
      <c r="O268" s="37"/>
      <c r="P268" s="37"/>
      <c r="Q268" s="46"/>
    </row>
    <row r="269" spans="1:31" ht="23.1" customHeight="1">
      <c r="D269" s="46"/>
      <c r="E269" s="46"/>
      <c r="F269" s="26"/>
      <c r="G269" s="23"/>
      <c r="H269" s="37"/>
      <c r="I269" s="56"/>
      <c r="J269" s="37"/>
      <c r="K269" s="37"/>
      <c r="L269" s="56"/>
      <c r="M269" s="37"/>
      <c r="N269" s="56"/>
      <c r="O269" s="37"/>
      <c r="P269" s="37"/>
      <c r="Q269" s="46"/>
    </row>
    <row r="270" spans="1:31" ht="23.1" customHeight="1">
      <c r="D270" s="46"/>
      <c r="E270" s="46"/>
      <c r="F270" s="26"/>
      <c r="G270" s="23"/>
      <c r="H270" s="37"/>
      <c r="I270" s="56"/>
      <c r="J270" s="37"/>
      <c r="K270" s="37"/>
      <c r="L270" s="56"/>
      <c r="M270" s="37"/>
      <c r="N270" s="56"/>
      <c r="O270" s="37"/>
      <c r="P270" s="37"/>
      <c r="Q270" s="46"/>
    </row>
    <row r="271" spans="1:31" ht="23.1" customHeight="1">
      <c r="D271" s="46"/>
      <c r="E271" s="46"/>
      <c r="F271" s="26"/>
      <c r="G271" s="23"/>
      <c r="H271" s="37"/>
      <c r="I271" s="56"/>
      <c r="J271" s="37"/>
      <c r="K271" s="37"/>
      <c r="L271" s="56"/>
      <c r="M271" s="37"/>
      <c r="N271" s="56"/>
      <c r="O271" s="37"/>
      <c r="P271" s="37"/>
      <c r="Q271" s="46"/>
    </row>
    <row r="272" spans="1:31" ht="23.1" customHeight="1">
      <c r="D272" s="46"/>
      <c r="E272" s="46"/>
      <c r="F272" s="26"/>
      <c r="G272" s="23"/>
      <c r="H272" s="37"/>
      <c r="I272" s="56"/>
      <c r="J272" s="37"/>
      <c r="K272" s="37"/>
      <c r="L272" s="56"/>
      <c r="M272" s="37"/>
      <c r="N272" s="56"/>
      <c r="O272" s="37"/>
      <c r="P272" s="37"/>
      <c r="Q272" s="46"/>
    </row>
    <row r="273" spans="4:17" ht="23.1" customHeight="1">
      <c r="D273" s="46"/>
      <c r="E273" s="46"/>
      <c r="F273" s="26"/>
      <c r="G273" s="23"/>
      <c r="H273" s="37"/>
      <c r="I273" s="56"/>
      <c r="J273" s="37"/>
      <c r="K273" s="37"/>
      <c r="L273" s="56"/>
      <c r="M273" s="37"/>
      <c r="N273" s="56"/>
      <c r="O273" s="37"/>
      <c r="P273" s="37"/>
      <c r="Q273" s="46"/>
    </row>
    <row r="274" spans="4:17" ht="23.1" customHeight="1">
      <c r="D274" s="46"/>
      <c r="E274" s="46"/>
      <c r="F274" s="26"/>
      <c r="G274" s="23"/>
      <c r="H274" s="37"/>
      <c r="I274" s="56"/>
      <c r="J274" s="37"/>
      <c r="K274" s="37"/>
      <c r="L274" s="56"/>
      <c r="M274" s="37"/>
      <c r="N274" s="56"/>
      <c r="O274" s="37"/>
      <c r="P274" s="37"/>
      <c r="Q274" s="46"/>
    </row>
    <row r="275" spans="4:17" ht="23.1" customHeight="1">
      <c r="D275" s="46"/>
      <c r="E275" s="46"/>
      <c r="F275" s="26"/>
      <c r="G275" s="23"/>
      <c r="H275" s="37"/>
      <c r="I275" s="56"/>
      <c r="J275" s="37"/>
      <c r="K275" s="37"/>
      <c r="L275" s="56"/>
      <c r="M275" s="37"/>
      <c r="N275" s="56"/>
      <c r="O275" s="37"/>
      <c r="P275" s="37"/>
      <c r="Q275" s="46"/>
    </row>
    <row r="276" spans="4:17" ht="23.1" customHeight="1">
      <c r="D276" s="46"/>
      <c r="E276" s="46"/>
      <c r="F276" s="26"/>
      <c r="G276" s="23"/>
      <c r="H276" s="37"/>
      <c r="I276" s="56"/>
      <c r="J276" s="37"/>
      <c r="K276" s="37"/>
      <c r="L276" s="56"/>
      <c r="M276" s="37"/>
      <c r="N276" s="56"/>
      <c r="O276" s="37"/>
      <c r="P276" s="37"/>
      <c r="Q276" s="46"/>
    </row>
    <row r="277" spans="4:17" ht="23.1" customHeight="1">
      <c r="D277" s="46"/>
      <c r="E277" s="46"/>
      <c r="F277" s="26"/>
      <c r="G277" s="23"/>
      <c r="H277" s="37"/>
      <c r="I277" s="56"/>
      <c r="J277" s="37"/>
      <c r="K277" s="37"/>
      <c r="L277" s="56"/>
      <c r="M277" s="37"/>
      <c r="N277" s="56"/>
      <c r="O277" s="37"/>
      <c r="P277" s="37"/>
      <c r="Q277" s="46"/>
    </row>
    <row r="278" spans="4:17" ht="23.1" customHeight="1">
      <c r="D278" s="46"/>
      <c r="E278" s="46"/>
      <c r="F278" s="26"/>
      <c r="G278" s="23"/>
      <c r="H278" s="37"/>
      <c r="I278" s="56"/>
      <c r="J278" s="37"/>
      <c r="K278" s="37"/>
      <c r="L278" s="56"/>
      <c r="M278" s="37"/>
      <c r="N278" s="56"/>
      <c r="O278" s="37"/>
      <c r="P278" s="37"/>
      <c r="Q278" s="46"/>
    </row>
    <row r="279" spans="4:17" ht="23.1" customHeight="1">
      <c r="D279" s="46"/>
      <c r="E279" s="46"/>
      <c r="F279" s="26"/>
      <c r="G279" s="23"/>
      <c r="H279" s="37"/>
      <c r="I279" s="56"/>
      <c r="J279" s="37"/>
      <c r="K279" s="37"/>
      <c r="L279" s="56"/>
      <c r="M279" s="37"/>
      <c r="N279" s="56"/>
      <c r="O279" s="37"/>
      <c r="P279" s="37"/>
      <c r="Q279" s="46"/>
    </row>
    <row r="280" spans="4:17" ht="23.1" customHeight="1">
      <c r="D280" s="46"/>
      <c r="E280" s="46"/>
      <c r="F280" s="26"/>
      <c r="G280" s="23"/>
      <c r="H280" s="37"/>
      <c r="I280" s="56"/>
      <c r="J280" s="37"/>
      <c r="K280" s="37"/>
      <c r="L280" s="56"/>
      <c r="M280" s="37"/>
      <c r="N280" s="56"/>
      <c r="O280" s="37"/>
      <c r="P280" s="37"/>
      <c r="Q280" s="46"/>
    </row>
    <row r="281" spans="4:17" ht="23.1" customHeight="1">
      <c r="D281" s="46"/>
      <c r="E281" s="46"/>
      <c r="F281" s="26"/>
      <c r="G281" s="23"/>
      <c r="H281" s="37"/>
      <c r="I281" s="56"/>
      <c r="J281" s="37"/>
      <c r="K281" s="37"/>
      <c r="L281" s="56"/>
      <c r="M281" s="37"/>
      <c r="N281" s="56"/>
      <c r="O281" s="37"/>
      <c r="P281" s="37"/>
      <c r="Q281" s="46"/>
    </row>
    <row r="282" spans="4:17" ht="23.1" customHeight="1">
      <c r="D282" s="46"/>
      <c r="E282" s="46"/>
      <c r="F282" s="26"/>
      <c r="G282" s="23"/>
      <c r="H282" s="37"/>
      <c r="I282" s="56"/>
      <c r="J282" s="37"/>
      <c r="K282" s="37"/>
      <c r="L282" s="56"/>
      <c r="M282" s="37"/>
      <c r="N282" s="56"/>
      <c r="O282" s="37"/>
      <c r="P282" s="37"/>
      <c r="Q282" s="46"/>
    </row>
    <row r="283" spans="4:17" ht="23.1" customHeight="1">
      <c r="D283" s="46"/>
      <c r="E283" s="46"/>
      <c r="F283" s="26"/>
      <c r="G283" s="23"/>
      <c r="H283" s="37"/>
      <c r="I283" s="56"/>
      <c r="J283" s="37"/>
      <c r="K283" s="37"/>
      <c r="L283" s="56"/>
      <c r="M283" s="37"/>
      <c r="N283" s="56"/>
      <c r="O283" s="37"/>
      <c r="P283" s="37"/>
      <c r="Q283" s="46"/>
    </row>
    <row r="284" spans="4:17" ht="23.1" customHeight="1">
      <c r="D284" s="46"/>
      <c r="E284" s="46"/>
      <c r="F284" s="26"/>
      <c r="G284" s="23"/>
      <c r="H284" s="37"/>
      <c r="I284" s="56"/>
      <c r="J284" s="37"/>
      <c r="K284" s="37"/>
      <c r="L284" s="56"/>
      <c r="M284" s="37"/>
      <c r="N284" s="56"/>
      <c r="O284" s="37"/>
      <c r="P284" s="37"/>
      <c r="Q284" s="46"/>
    </row>
    <row r="285" spans="4:17" ht="23.1" customHeight="1">
      <c r="D285" s="46"/>
      <c r="E285" s="46"/>
      <c r="F285" s="26"/>
      <c r="G285" s="23"/>
      <c r="H285" s="37"/>
      <c r="I285" s="56"/>
      <c r="J285" s="37"/>
      <c r="K285" s="37"/>
      <c r="L285" s="56"/>
      <c r="M285" s="37"/>
      <c r="N285" s="56"/>
      <c r="O285" s="37"/>
      <c r="P285" s="37"/>
      <c r="Q285" s="46"/>
    </row>
    <row r="286" spans="4:17" ht="23.1" customHeight="1">
      <c r="D286" s="46"/>
      <c r="E286" s="46"/>
      <c r="F286" s="26"/>
      <c r="G286" s="23"/>
      <c r="H286" s="37"/>
      <c r="I286" s="56"/>
      <c r="J286" s="37"/>
      <c r="K286" s="37"/>
      <c r="L286" s="56"/>
      <c r="M286" s="37"/>
      <c r="N286" s="56"/>
      <c r="O286" s="37"/>
      <c r="P286" s="37"/>
      <c r="Q286" s="46"/>
    </row>
    <row r="287" spans="4:17" ht="23.1" customHeight="1">
      <c r="D287" s="46"/>
      <c r="E287" s="46"/>
      <c r="F287" s="26"/>
      <c r="G287" s="23"/>
      <c r="H287" s="37"/>
      <c r="I287" s="56"/>
      <c r="J287" s="37"/>
      <c r="K287" s="37"/>
      <c r="L287" s="56"/>
      <c r="M287" s="37"/>
      <c r="N287" s="56"/>
      <c r="O287" s="37"/>
      <c r="P287" s="37"/>
      <c r="Q287" s="46"/>
    </row>
    <row r="288" spans="4:17" ht="23.1" customHeight="1">
      <c r="D288" s="46"/>
      <c r="E288" s="46"/>
      <c r="F288" s="26"/>
      <c r="G288" s="23"/>
      <c r="H288" s="37"/>
      <c r="I288" s="56"/>
      <c r="J288" s="37"/>
      <c r="K288" s="37"/>
      <c r="L288" s="56"/>
      <c r="M288" s="37"/>
      <c r="N288" s="56"/>
      <c r="O288" s="37"/>
      <c r="P288" s="37"/>
      <c r="Q288" s="46"/>
    </row>
    <row r="289" spans="1:31" ht="23.1" customHeight="1">
      <c r="B289" s="20" t="s">
        <v>863</v>
      </c>
      <c r="D289" s="46" t="s">
        <v>864</v>
      </c>
      <c r="E289" s="46"/>
      <c r="F289" s="26"/>
      <c r="G289" s="23"/>
      <c r="H289" s="37"/>
      <c r="I289" s="56"/>
      <c r="J289" s="37"/>
      <c r="K289" s="37"/>
      <c r="L289" s="56"/>
      <c r="M289" s="37"/>
      <c r="N289" s="56"/>
      <c r="O289" s="37"/>
      <c r="P289" s="37"/>
      <c r="Q289" s="46"/>
    </row>
    <row r="290" spans="1:31" ht="23.1" customHeight="1">
      <c r="B290" s="20" t="s">
        <v>957</v>
      </c>
      <c r="D290" s="266" t="s">
        <v>963</v>
      </c>
      <c r="E290" s="267"/>
      <c r="F290" s="267"/>
      <c r="G290" s="267"/>
      <c r="H290" s="267"/>
      <c r="I290" s="267"/>
      <c r="J290" s="267"/>
      <c r="K290" s="267"/>
      <c r="L290" s="267"/>
      <c r="M290" s="267"/>
      <c r="N290" s="267"/>
      <c r="O290" s="267"/>
      <c r="P290" s="267"/>
      <c r="Q290" s="268"/>
    </row>
    <row r="291" spans="1:31" ht="23.1" customHeight="1">
      <c r="A291" s="20" t="s">
        <v>648</v>
      </c>
      <c r="B291" s="20" t="s">
        <v>955</v>
      </c>
      <c r="C291" s="20" t="s">
        <v>301</v>
      </c>
      <c r="D291" s="46" t="s">
        <v>302</v>
      </c>
      <c r="E291" s="46" t="s">
        <v>303</v>
      </c>
      <c r="F291" s="26" t="s">
        <v>174</v>
      </c>
      <c r="G291" s="23">
        <v>37</v>
      </c>
      <c r="H291" s="37"/>
      <c r="I291" s="56"/>
      <c r="J291" s="37"/>
      <c r="K291" s="37"/>
      <c r="L291" s="56"/>
      <c r="M291" s="37"/>
      <c r="N291" s="56"/>
      <c r="O291" s="37"/>
      <c r="P291" s="37"/>
      <c r="Q291" s="46"/>
    </row>
    <row r="292" spans="1:31" ht="23.1" customHeight="1">
      <c r="A292" s="20" t="s">
        <v>649</v>
      </c>
      <c r="B292" s="20" t="s">
        <v>955</v>
      </c>
      <c r="C292" s="20" t="s">
        <v>307</v>
      </c>
      <c r="D292" s="46" t="s">
        <v>302</v>
      </c>
      <c r="E292" s="46" t="s">
        <v>308</v>
      </c>
      <c r="F292" s="26" t="s">
        <v>174</v>
      </c>
      <c r="G292" s="23">
        <v>37</v>
      </c>
      <c r="H292" s="37"/>
      <c r="I292" s="56"/>
      <c r="J292" s="37"/>
      <c r="K292" s="37"/>
      <c r="L292" s="56"/>
      <c r="M292" s="37"/>
      <c r="N292" s="56"/>
      <c r="O292" s="37"/>
      <c r="P292" s="37"/>
      <c r="Q292" s="46"/>
    </row>
    <row r="293" spans="1:31" ht="23.1" customHeight="1">
      <c r="A293" s="20" t="s">
        <v>650</v>
      </c>
      <c r="B293" s="20" t="s">
        <v>955</v>
      </c>
      <c r="C293" s="20" t="s">
        <v>309</v>
      </c>
      <c r="D293" s="46" t="s">
        <v>310</v>
      </c>
      <c r="E293" s="46" t="s">
        <v>311</v>
      </c>
      <c r="F293" s="26" t="s">
        <v>220</v>
      </c>
      <c r="G293" s="23">
        <v>2</v>
      </c>
      <c r="H293" s="37"/>
      <c r="I293" s="56"/>
      <c r="J293" s="37"/>
      <c r="K293" s="37"/>
      <c r="L293" s="56"/>
      <c r="M293" s="37"/>
      <c r="N293" s="56"/>
      <c r="O293" s="37"/>
      <c r="P293" s="37"/>
      <c r="Q293" s="46"/>
    </row>
    <row r="294" spans="1:31" ht="23.1" customHeight="1">
      <c r="A294" s="20" t="s">
        <v>651</v>
      </c>
      <c r="B294" s="20" t="s">
        <v>955</v>
      </c>
      <c r="C294" s="20" t="s">
        <v>312</v>
      </c>
      <c r="D294" s="46" t="s">
        <v>310</v>
      </c>
      <c r="E294" s="46" t="s">
        <v>313</v>
      </c>
      <c r="F294" s="26" t="s">
        <v>220</v>
      </c>
      <c r="G294" s="23">
        <v>3</v>
      </c>
      <c r="H294" s="37"/>
      <c r="I294" s="56"/>
      <c r="J294" s="37"/>
      <c r="K294" s="37"/>
      <c r="L294" s="56"/>
      <c r="M294" s="37"/>
      <c r="N294" s="56"/>
      <c r="O294" s="37"/>
      <c r="P294" s="37"/>
      <c r="Q294" s="46"/>
    </row>
    <row r="295" spans="1:31" ht="23.1" customHeight="1">
      <c r="A295" s="20" t="s">
        <v>652</v>
      </c>
      <c r="B295" s="20" t="s">
        <v>955</v>
      </c>
      <c r="C295" s="20" t="s">
        <v>314</v>
      </c>
      <c r="D295" s="46" t="s">
        <v>310</v>
      </c>
      <c r="E295" s="46" t="s">
        <v>315</v>
      </c>
      <c r="F295" s="26" t="s">
        <v>220</v>
      </c>
      <c r="G295" s="23">
        <v>1</v>
      </c>
      <c r="H295" s="37"/>
      <c r="I295" s="56"/>
      <c r="J295" s="37"/>
      <c r="K295" s="37"/>
      <c r="L295" s="56"/>
      <c r="M295" s="37"/>
      <c r="N295" s="56"/>
      <c r="O295" s="37"/>
      <c r="P295" s="37"/>
      <c r="Q295" s="46"/>
    </row>
    <row r="296" spans="1:31" ht="23.1" customHeight="1">
      <c r="A296" s="20" t="s">
        <v>653</v>
      </c>
      <c r="B296" s="20" t="s">
        <v>955</v>
      </c>
      <c r="C296" s="20" t="s">
        <v>316</v>
      </c>
      <c r="D296" s="46" t="s">
        <v>310</v>
      </c>
      <c r="E296" s="46" t="s">
        <v>317</v>
      </c>
      <c r="F296" s="26" t="s">
        <v>220</v>
      </c>
      <c r="G296" s="23">
        <v>81</v>
      </c>
      <c r="H296" s="37"/>
      <c r="I296" s="56"/>
      <c r="J296" s="37"/>
      <c r="K296" s="37"/>
      <c r="L296" s="56"/>
      <c r="M296" s="37"/>
      <c r="N296" s="56"/>
      <c r="O296" s="37"/>
      <c r="P296" s="37"/>
      <c r="Q296" s="46"/>
    </row>
    <row r="297" spans="1:31" ht="23.1" customHeight="1">
      <c r="A297" s="20" t="s">
        <v>654</v>
      </c>
      <c r="B297" s="20" t="s">
        <v>955</v>
      </c>
      <c r="C297" s="20" t="s">
        <v>318</v>
      </c>
      <c r="D297" s="46" t="s">
        <v>310</v>
      </c>
      <c r="E297" s="46" t="s">
        <v>319</v>
      </c>
      <c r="F297" s="26" t="s">
        <v>220</v>
      </c>
      <c r="G297" s="23">
        <v>408</v>
      </c>
      <c r="H297" s="37"/>
      <c r="I297" s="56"/>
      <c r="J297" s="37"/>
      <c r="K297" s="37"/>
      <c r="L297" s="56"/>
      <c r="M297" s="37"/>
      <c r="N297" s="56"/>
      <c r="O297" s="37"/>
      <c r="P297" s="37"/>
      <c r="Q297" s="46"/>
    </row>
    <row r="298" spans="1:31" ht="23.1" customHeight="1">
      <c r="A298" s="20" t="s">
        <v>655</v>
      </c>
      <c r="B298" s="20" t="s">
        <v>955</v>
      </c>
      <c r="C298" s="20" t="s">
        <v>320</v>
      </c>
      <c r="D298" s="46" t="s">
        <v>310</v>
      </c>
      <c r="E298" s="46" t="s">
        <v>321</v>
      </c>
      <c r="F298" s="26" t="s">
        <v>220</v>
      </c>
      <c r="G298" s="23">
        <v>81</v>
      </c>
      <c r="H298" s="37"/>
      <c r="I298" s="56"/>
      <c r="J298" s="37"/>
      <c r="K298" s="37"/>
      <c r="L298" s="56"/>
      <c r="M298" s="37"/>
      <c r="N298" s="56"/>
      <c r="O298" s="37"/>
      <c r="P298" s="37"/>
      <c r="Q298" s="46"/>
    </row>
    <row r="299" spans="1:31" ht="23.1" customHeight="1">
      <c r="A299" s="20" t="s">
        <v>685</v>
      </c>
      <c r="B299" s="20" t="s">
        <v>955</v>
      </c>
      <c r="C299" s="20" t="s">
        <v>395</v>
      </c>
      <c r="D299" s="46" t="s">
        <v>381</v>
      </c>
      <c r="E299" s="46" t="s">
        <v>396</v>
      </c>
      <c r="F299" s="26" t="s">
        <v>174</v>
      </c>
      <c r="G299" s="23">
        <v>77</v>
      </c>
      <c r="H299" s="37"/>
      <c r="I299" s="56"/>
      <c r="J299" s="37"/>
      <c r="K299" s="37"/>
      <c r="L299" s="56"/>
      <c r="M299" s="37"/>
      <c r="N299" s="56"/>
      <c r="O299" s="37"/>
      <c r="P299" s="37"/>
      <c r="Q299" s="46"/>
      <c r="AC299" s="36">
        <f>G299*H299</f>
        <v>0</v>
      </c>
    </row>
    <row r="300" spans="1:31" ht="23.1" customHeight="1">
      <c r="A300" s="20" t="s">
        <v>711</v>
      </c>
      <c r="B300" s="20" t="s">
        <v>955</v>
      </c>
      <c r="C300" s="20" t="s">
        <v>463</v>
      </c>
      <c r="D300" s="46" t="s">
        <v>464</v>
      </c>
      <c r="E300" s="46" t="s">
        <v>465</v>
      </c>
      <c r="F300" s="26" t="s">
        <v>466</v>
      </c>
      <c r="G300" s="23">
        <v>11</v>
      </c>
      <c r="H300" s="37"/>
      <c r="I300" s="56"/>
      <c r="J300" s="37"/>
      <c r="K300" s="37"/>
      <c r="L300" s="56"/>
      <c r="M300" s="37"/>
      <c r="N300" s="56"/>
      <c r="O300" s="37"/>
      <c r="P300" s="37"/>
      <c r="Q300" s="46"/>
    </row>
    <row r="301" spans="1:31" ht="23.1" customHeight="1">
      <c r="A301" s="20" t="s">
        <v>822</v>
      </c>
      <c r="B301" s="20" t="s">
        <v>955</v>
      </c>
      <c r="C301" s="20" t="s">
        <v>823</v>
      </c>
      <c r="D301" s="46" t="s">
        <v>824</v>
      </c>
      <c r="E301" s="46" t="s">
        <v>825</v>
      </c>
      <c r="F301" s="26" t="s">
        <v>769</v>
      </c>
      <c r="G301" s="23">
        <v>36</v>
      </c>
      <c r="H301" s="37"/>
      <c r="I301" s="56"/>
      <c r="J301" s="37"/>
      <c r="K301" s="37"/>
      <c r="L301" s="56"/>
      <c r="M301" s="37"/>
      <c r="N301" s="56"/>
      <c r="O301" s="37"/>
      <c r="P301" s="37"/>
      <c r="Q301" s="46" t="s">
        <v>823</v>
      </c>
      <c r="AE301" s="36">
        <f>L301</f>
        <v>0</v>
      </c>
    </row>
    <row r="302" spans="1:31" ht="23.1" customHeight="1">
      <c r="A302" s="20" t="s">
        <v>826</v>
      </c>
      <c r="B302" s="20" t="s">
        <v>955</v>
      </c>
      <c r="C302" s="20" t="s">
        <v>827</v>
      </c>
      <c r="D302" s="46" t="s">
        <v>828</v>
      </c>
      <c r="E302" s="46" t="s">
        <v>829</v>
      </c>
      <c r="F302" s="26" t="s">
        <v>769</v>
      </c>
      <c r="G302" s="23">
        <v>23</v>
      </c>
      <c r="H302" s="37"/>
      <c r="I302" s="56"/>
      <c r="J302" s="37"/>
      <c r="K302" s="37"/>
      <c r="L302" s="56"/>
      <c r="M302" s="37"/>
      <c r="N302" s="56"/>
      <c r="O302" s="37"/>
      <c r="P302" s="37"/>
      <c r="Q302" s="46" t="s">
        <v>827</v>
      </c>
      <c r="AE302" s="36">
        <f>L302</f>
        <v>0</v>
      </c>
    </row>
    <row r="303" spans="1:31" ht="23.1" customHeight="1">
      <c r="A303" s="20" t="s">
        <v>868</v>
      </c>
      <c r="B303" s="20" t="s">
        <v>955</v>
      </c>
      <c r="C303" s="20" t="s">
        <v>869</v>
      </c>
      <c r="D303" s="46" t="s">
        <v>870</v>
      </c>
      <c r="E303" s="46" t="s">
        <v>871</v>
      </c>
      <c r="F303" s="26" t="s">
        <v>769</v>
      </c>
      <c r="G303" s="23">
        <v>1</v>
      </c>
      <c r="H303" s="37"/>
      <c r="I303" s="56"/>
      <c r="J303" s="37"/>
      <c r="K303" s="37"/>
      <c r="L303" s="56"/>
      <c r="M303" s="37"/>
      <c r="N303" s="56"/>
      <c r="O303" s="37"/>
      <c r="P303" s="37"/>
      <c r="Q303" s="46"/>
      <c r="AC303" s="36">
        <f>TRUNC(TRUNC(SUM(AC290:AC302))*옵션!$B$33/100)</f>
        <v>0</v>
      </c>
      <c r="AD303" s="36">
        <f>TRUNC(SUM(I290:I302))+TRUNC(SUM(N290:N302))</f>
        <v>0</v>
      </c>
    </row>
    <row r="304" spans="1:31" ht="23.1" customHeight="1">
      <c r="A304" s="20" t="s">
        <v>753</v>
      </c>
      <c r="B304" s="20" t="s">
        <v>955</v>
      </c>
      <c r="C304" s="20" t="s">
        <v>586</v>
      </c>
      <c r="D304" s="46" t="s">
        <v>587</v>
      </c>
      <c r="E304" s="46" t="s">
        <v>588</v>
      </c>
      <c r="F304" s="26" t="s">
        <v>589</v>
      </c>
      <c r="G304" s="23">
        <f>노임근거!G194</f>
        <v>0</v>
      </c>
      <c r="H304" s="37"/>
      <c r="I304" s="56"/>
      <c r="J304" s="37"/>
      <c r="K304" s="37"/>
      <c r="L304" s="56"/>
      <c r="M304" s="37"/>
      <c r="N304" s="56"/>
      <c r="O304" s="37"/>
      <c r="P304" s="37"/>
      <c r="Q304" s="46"/>
      <c r="AE304" s="36">
        <f>L304</f>
        <v>0</v>
      </c>
    </row>
    <row r="305" spans="1:31" ht="23.1" customHeight="1">
      <c r="A305" s="20" t="s">
        <v>865</v>
      </c>
      <c r="B305" s="20" t="s">
        <v>955</v>
      </c>
      <c r="C305" s="20" t="s">
        <v>866</v>
      </c>
      <c r="D305" s="46" t="s">
        <v>867</v>
      </c>
      <c r="E305" s="46" t="s">
        <v>970</v>
      </c>
      <c r="F305" s="26" t="s">
        <v>769</v>
      </c>
      <c r="G305" s="23">
        <v>1</v>
      </c>
      <c r="H305" s="37"/>
      <c r="I305" s="56"/>
      <c r="J305" s="37"/>
      <c r="K305" s="37"/>
      <c r="L305" s="56"/>
      <c r="M305" s="37"/>
      <c r="N305" s="56"/>
      <c r="O305" s="37"/>
      <c r="P305" s="37"/>
      <c r="Q305" s="46"/>
    </row>
    <row r="306" spans="1:31" ht="23.1" customHeight="1">
      <c r="D306" s="46"/>
      <c r="E306" s="46"/>
      <c r="F306" s="26"/>
      <c r="G306" s="23"/>
      <c r="H306" s="37"/>
      <c r="I306" s="56"/>
      <c r="J306" s="37"/>
      <c r="K306" s="37"/>
      <c r="L306" s="56"/>
      <c r="M306" s="37"/>
      <c r="N306" s="56"/>
      <c r="O306" s="37"/>
      <c r="P306" s="37"/>
      <c r="Q306" s="46"/>
      <c r="AC306" s="36">
        <f>TRUNC(AE306*옵션!$B$36/100)</f>
        <v>0</v>
      </c>
      <c r="AD306" s="36">
        <f>TRUNC(SUM(L290:L304))</f>
        <v>0</v>
      </c>
      <c r="AE306" s="36">
        <f>TRUNC(SUM(AE290:AE305))</f>
        <v>0</v>
      </c>
    </row>
    <row r="307" spans="1:31" ht="23.1" customHeight="1">
      <c r="D307" s="46"/>
      <c r="E307" s="46"/>
      <c r="F307" s="26"/>
      <c r="G307" s="23"/>
      <c r="H307" s="37"/>
      <c r="I307" s="56"/>
      <c r="J307" s="37"/>
      <c r="K307" s="37"/>
      <c r="L307" s="56"/>
      <c r="M307" s="37"/>
      <c r="N307" s="56"/>
      <c r="O307" s="37"/>
      <c r="P307" s="37"/>
      <c r="Q307" s="46"/>
    </row>
    <row r="308" spans="1:31" ht="23.1" customHeight="1">
      <c r="D308" s="46"/>
      <c r="E308" s="46"/>
      <c r="F308" s="26"/>
      <c r="G308" s="23"/>
      <c r="H308" s="37"/>
      <c r="I308" s="56"/>
      <c r="J308" s="37"/>
      <c r="K308" s="37"/>
      <c r="L308" s="56"/>
      <c r="M308" s="37"/>
      <c r="N308" s="56"/>
      <c r="O308" s="37"/>
      <c r="P308" s="37"/>
      <c r="Q308" s="46"/>
    </row>
    <row r="309" spans="1:31" ht="23.1" customHeight="1">
      <c r="D309" s="46"/>
      <c r="E309" s="46"/>
      <c r="F309" s="26"/>
      <c r="G309" s="23"/>
      <c r="H309" s="37"/>
      <c r="I309" s="56"/>
      <c r="J309" s="37"/>
      <c r="K309" s="37"/>
      <c r="L309" s="56"/>
      <c r="M309" s="37"/>
      <c r="N309" s="56"/>
      <c r="O309" s="37"/>
      <c r="P309" s="37"/>
      <c r="Q309" s="46"/>
    </row>
    <row r="310" spans="1:31" ht="23.1" customHeight="1">
      <c r="D310" s="46"/>
      <c r="E310" s="46"/>
      <c r="F310" s="26"/>
      <c r="G310" s="23"/>
      <c r="H310" s="37"/>
      <c r="I310" s="56"/>
      <c r="J310" s="37"/>
      <c r="K310" s="37"/>
      <c r="L310" s="56"/>
      <c r="M310" s="37"/>
      <c r="N310" s="56"/>
      <c r="O310" s="37"/>
      <c r="P310" s="37"/>
      <c r="Q310" s="46"/>
    </row>
    <row r="311" spans="1:31" ht="23.1" customHeight="1">
      <c r="D311" s="46"/>
      <c r="E311" s="46"/>
      <c r="F311" s="26"/>
      <c r="G311" s="23"/>
      <c r="H311" s="37"/>
      <c r="I311" s="56"/>
      <c r="J311" s="37"/>
      <c r="K311" s="37"/>
      <c r="L311" s="56"/>
      <c r="M311" s="37"/>
      <c r="N311" s="56"/>
      <c r="O311" s="37"/>
      <c r="P311" s="37"/>
      <c r="Q311" s="46"/>
    </row>
    <row r="312" spans="1:31" ht="23.1" customHeight="1">
      <c r="D312" s="46"/>
      <c r="E312" s="46"/>
      <c r="F312" s="26"/>
      <c r="G312" s="23"/>
      <c r="H312" s="37"/>
      <c r="I312" s="56"/>
      <c r="J312" s="37"/>
      <c r="K312" s="37"/>
      <c r="L312" s="56"/>
      <c r="M312" s="37"/>
      <c r="N312" s="56"/>
      <c r="O312" s="37"/>
      <c r="P312" s="37"/>
      <c r="Q312" s="46"/>
    </row>
    <row r="313" spans="1:31" ht="23.1" customHeight="1">
      <c r="D313" s="46"/>
      <c r="E313" s="46"/>
      <c r="F313" s="26"/>
      <c r="G313" s="23"/>
      <c r="H313" s="37"/>
      <c r="I313" s="56"/>
      <c r="J313" s="37"/>
      <c r="K313" s="37"/>
      <c r="L313" s="56"/>
      <c r="M313" s="37"/>
      <c r="N313" s="56"/>
      <c r="O313" s="37"/>
      <c r="P313" s="37"/>
      <c r="Q313" s="46"/>
    </row>
    <row r="314" spans="1:31" ht="23.1" customHeight="1">
      <c r="D314" s="46"/>
      <c r="E314" s="46"/>
      <c r="F314" s="26"/>
      <c r="G314" s="23"/>
      <c r="H314" s="37"/>
      <c r="I314" s="56"/>
      <c r="J314" s="37"/>
      <c r="K314" s="37"/>
      <c r="L314" s="56"/>
      <c r="M314" s="37"/>
      <c r="N314" s="56"/>
      <c r="O314" s="37"/>
      <c r="P314" s="37"/>
      <c r="Q314" s="46"/>
    </row>
    <row r="315" spans="1:31" ht="23.1" customHeight="1">
      <c r="B315" s="20" t="s">
        <v>863</v>
      </c>
      <c r="D315" s="46" t="s">
        <v>864</v>
      </c>
      <c r="E315" s="46"/>
      <c r="F315" s="26"/>
      <c r="G315" s="23"/>
      <c r="H315" s="37"/>
      <c r="I315" s="56"/>
      <c r="J315" s="37"/>
      <c r="K315" s="37"/>
      <c r="L315" s="56"/>
      <c r="M315" s="37"/>
      <c r="N315" s="56"/>
      <c r="O315" s="37"/>
      <c r="P315" s="37"/>
      <c r="Q315" s="46"/>
    </row>
  </sheetData>
  <mergeCells count="21">
    <mergeCell ref="A2:A3"/>
    <mergeCell ref="B2:B3"/>
    <mergeCell ref="C2:C3"/>
    <mergeCell ref="W1:Y1"/>
    <mergeCell ref="D1:N1"/>
    <mergeCell ref="E2:E3"/>
    <mergeCell ref="D2:D3"/>
    <mergeCell ref="J2:L2"/>
    <mergeCell ref="M2:N2"/>
    <mergeCell ref="G2:G3"/>
    <mergeCell ref="H2:I2"/>
    <mergeCell ref="P2:P3"/>
    <mergeCell ref="F2:F3"/>
    <mergeCell ref="Q2:Q3"/>
    <mergeCell ref="D264:Q264"/>
    <mergeCell ref="D290:Q290"/>
    <mergeCell ref="D4:Q4"/>
    <mergeCell ref="D82:Q82"/>
    <mergeCell ref="D134:Q134"/>
    <mergeCell ref="D186:Q186"/>
    <mergeCell ref="D238:Q238"/>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75"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AD211"/>
  <sheetViews>
    <sheetView topLeftCell="D1" workbookViewId="0">
      <pane ySplit="3" topLeftCell="A4" activePane="bottomLeft" state="frozen"/>
      <selection activeCell="D4" sqref="D4:Q4"/>
      <selection pane="bottomLeft" activeCell="D4" sqref="D4:Q4"/>
    </sheetView>
  </sheetViews>
  <sheetFormatPr defaultRowHeight="21.95" customHeight="1"/>
  <cols>
    <col min="1" max="1" width="4.6640625" style="2" hidden="1" customWidth="1"/>
    <col min="2" max="2" width="6.5546875" style="20" hidden="1" customWidth="1"/>
    <col min="3" max="3" width="10.77734375" style="20" hidden="1" customWidth="1"/>
    <col min="4" max="5" width="24.33203125" style="20" customWidth="1"/>
    <col min="6" max="6" width="4.5546875" style="21" customWidth="1"/>
    <col min="7" max="7" width="10.109375" style="21" customWidth="1"/>
    <col min="8" max="8" width="9.33203125" style="21" customWidth="1"/>
    <col min="9" max="9" width="10" style="21" customWidth="1"/>
    <col min="10" max="10" width="5.21875" style="21" customWidth="1"/>
    <col min="11" max="11" width="4.77734375" style="20" hidden="1" customWidth="1"/>
    <col min="12" max="12" width="14.109375" style="21" customWidth="1"/>
    <col min="13" max="13" width="7.21875" style="21" customWidth="1"/>
    <col min="14" max="14" width="5.44140625" style="21" customWidth="1"/>
    <col min="15" max="15" width="8.77734375" style="21" customWidth="1"/>
    <col min="16" max="16" width="2.44140625" style="36" hidden="1" customWidth="1"/>
    <col min="17" max="17" width="1.21875" style="36" hidden="1" customWidth="1"/>
    <col min="18" max="18" width="5.109375" style="36" hidden="1" customWidth="1"/>
    <col min="19" max="19" width="9.21875" style="2" customWidth="1"/>
    <col min="20" max="20" width="11.109375" style="2" customWidth="1"/>
    <col min="21" max="29" width="8.88671875" style="2"/>
    <col min="30" max="55" width="11.77734375" style="2" customWidth="1"/>
    <col min="56" max="16384" width="8.88671875" style="2"/>
  </cols>
  <sheetData>
    <row r="1" spans="1:30" ht="21.95" customHeight="1">
      <c r="B1" s="20" t="s">
        <v>964</v>
      </c>
      <c r="D1" s="277" t="s">
        <v>930</v>
      </c>
      <c r="E1" s="278"/>
      <c r="F1" s="278"/>
      <c r="G1" s="278"/>
      <c r="H1" s="278"/>
      <c r="I1" s="278"/>
      <c r="J1" s="278"/>
      <c r="K1" s="278"/>
      <c r="L1" s="278"/>
      <c r="M1" s="278"/>
      <c r="N1" s="278"/>
      <c r="O1" s="278"/>
      <c r="P1" s="47"/>
      <c r="Q1" s="47"/>
      <c r="R1" s="47"/>
      <c r="AA1" s="2" t="s">
        <v>931</v>
      </c>
      <c r="AB1" s="2" t="s">
        <v>932</v>
      </c>
      <c r="AC1" s="2" t="s">
        <v>933</v>
      </c>
      <c r="AD1" s="2" t="s">
        <v>934</v>
      </c>
    </row>
    <row r="2" spans="1:30" s="17" customFormat="1" ht="21.95" customHeight="1">
      <c r="A2" s="279" t="s">
        <v>57</v>
      </c>
      <c r="B2" s="272" t="s">
        <v>19</v>
      </c>
      <c r="C2" s="272" t="s">
        <v>18</v>
      </c>
      <c r="D2" s="273" t="s">
        <v>64</v>
      </c>
      <c r="E2" s="273" t="s">
        <v>65</v>
      </c>
      <c r="F2" s="275" t="s">
        <v>0</v>
      </c>
      <c r="G2" s="275" t="s">
        <v>1</v>
      </c>
      <c r="H2" s="275"/>
      <c r="I2" s="275"/>
      <c r="J2" s="275"/>
      <c r="K2" s="273" t="s">
        <v>59</v>
      </c>
      <c r="L2" s="275" t="s">
        <v>30</v>
      </c>
      <c r="M2" s="275"/>
      <c r="N2" s="275"/>
      <c r="O2" s="275"/>
      <c r="P2" s="275" t="s">
        <v>86</v>
      </c>
      <c r="Q2" s="275"/>
      <c r="R2" s="275"/>
      <c r="S2" s="280" t="s">
        <v>31</v>
      </c>
      <c r="T2" s="280" t="s">
        <v>32</v>
      </c>
    </row>
    <row r="3" spans="1:30" s="17" customFormat="1" ht="21.95" customHeight="1">
      <c r="A3" s="279"/>
      <c r="B3" s="272"/>
      <c r="C3" s="272"/>
      <c r="D3" s="273"/>
      <c r="E3" s="273"/>
      <c r="F3" s="275"/>
      <c r="G3" s="55" t="s">
        <v>33</v>
      </c>
      <c r="H3" s="55" t="s">
        <v>34</v>
      </c>
      <c r="I3" s="55" t="s">
        <v>35</v>
      </c>
      <c r="J3" s="55" t="s">
        <v>36</v>
      </c>
      <c r="K3" s="281"/>
      <c r="L3" s="55" t="s">
        <v>24</v>
      </c>
      <c r="M3" s="55" t="s">
        <v>37</v>
      </c>
      <c r="N3" s="55" t="s">
        <v>38</v>
      </c>
      <c r="O3" s="55" t="s">
        <v>39</v>
      </c>
      <c r="P3" s="55" t="s">
        <v>87</v>
      </c>
      <c r="Q3" s="55" t="s">
        <v>89</v>
      </c>
      <c r="R3" s="55" t="s">
        <v>88</v>
      </c>
      <c r="S3" s="280"/>
      <c r="T3" s="280"/>
    </row>
    <row r="4" spans="1:30" ht="21.95" customHeight="1">
      <c r="B4" s="20" t="s">
        <v>957</v>
      </c>
      <c r="D4" s="266" t="s">
        <v>956</v>
      </c>
      <c r="E4" s="267"/>
      <c r="F4" s="267"/>
      <c r="G4" s="267"/>
      <c r="H4" s="267"/>
      <c r="I4" s="267"/>
      <c r="J4" s="267"/>
      <c r="K4" s="267"/>
      <c r="L4" s="267"/>
      <c r="M4" s="267"/>
      <c r="N4" s="267"/>
      <c r="O4" s="267"/>
      <c r="P4" s="267"/>
      <c r="Q4" s="267"/>
      <c r="R4" s="267"/>
      <c r="S4" s="267"/>
      <c r="T4" s="268"/>
    </row>
    <row r="5" spans="1:30" ht="21.95" customHeight="1">
      <c r="B5" s="20" t="s">
        <v>935</v>
      </c>
      <c r="C5" s="20" t="s">
        <v>180</v>
      </c>
      <c r="D5" s="46" t="s">
        <v>172</v>
      </c>
      <c r="E5" s="46" t="s">
        <v>181</v>
      </c>
      <c r="F5" s="23" t="s">
        <v>174</v>
      </c>
      <c r="G5" s="23">
        <f>내역서!G5</f>
        <v>6</v>
      </c>
      <c r="H5" s="23" t="str">
        <f t="shared" ref="H5:H40" si="0">IF(I5&lt;&gt;0, G5-I5, "")</f>
        <v/>
      </c>
      <c r="I5" s="23">
        <f>내역서!J5</f>
        <v>0</v>
      </c>
      <c r="J5" s="23">
        <v>10</v>
      </c>
      <c r="K5" s="46" t="s">
        <v>753</v>
      </c>
      <c r="L5" s="23" t="s">
        <v>588</v>
      </c>
      <c r="M5" s="23">
        <v>0.2</v>
      </c>
      <c r="N5" s="23">
        <v>120</v>
      </c>
      <c r="O5" s="23" t="str">
        <f t="shared" ref="O5:O44" si="1">IF(I5*M5=0, "", I5*M5*(N5/100))</f>
        <v/>
      </c>
      <c r="P5" s="37"/>
      <c r="Q5" s="37">
        <f t="shared" ref="Q5:Q44" si="2">TRUNC(P5*M5*N5/100)</f>
        <v>0</v>
      </c>
      <c r="R5" s="37"/>
      <c r="S5" s="18" t="s">
        <v>936</v>
      </c>
      <c r="T5" s="18"/>
      <c r="AA5" s="2" t="str">
        <f>O5</f>
        <v/>
      </c>
    </row>
    <row r="6" spans="1:30" ht="21.95" customHeight="1">
      <c r="B6" s="20" t="s">
        <v>935</v>
      </c>
      <c r="C6" s="20" t="s">
        <v>182</v>
      </c>
      <c r="D6" s="46" t="s">
        <v>172</v>
      </c>
      <c r="E6" s="46" t="s">
        <v>183</v>
      </c>
      <c r="F6" s="23" t="s">
        <v>174</v>
      </c>
      <c r="G6" s="23">
        <f>내역서!G6</f>
        <v>62</v>
      </c>
      <c r="H6" s="23" t="str">
        <f t="shared" si="0"/>
        <v/>
      </c>
      <c r="I6" s="23">
        <f>내역서!J6</f>
        <v>0</v>
      </c>
      <c r="J6" s="23">
        <v>10</v>
      </c>
      <c r="K6" s="46" t="s">
        <v>753</v>
      </c>
      <c r="L6" s="23" t="s">
        <v>588</v>
      </c>
      <c r="M6" s="23">
        <v>0.25</v>
      </c>
      <c r="N6" s="23">
        <v>120</v>
      </c>
      <c r="O6" s="23" t="str">
        <f t="shared" si="1"/>
        <v/>
      </c>
      <c r="P6" s="37"/>
      <c r="Q6" s="37">
        <f t="shared" si="2"/>
        <v>0</v>
      </c>
      <c r="R6" s="37"/>
      <c r="S6" s="18" t="s">
        <v>936</v>
      </c>
      <c r="T6" s="18"/>
      <c r="AA6" s="2" t="str">
        <f>O6</f>
        <v/>
      </c>
    </row>
    <row r="7" spans="1:30" ht="21.95" customHeight="1">
      <c r="B7" s="20" t="s">
        <v>935</v>
      </c>
      <c r="C7" s="20" t="s">
        <v>184</v>
      </c>
      <c r="D7" s="46" t="s">
        <v>172</v>
      </c>
      <c r="E7" s="46" t="s">
        <v>185</v>
      </c>
      <c r="F7" s="23" t="s">
        <v>174</v>
      </c>
      <c r="G7" s="23">
        <f>내역서!G7</f>
        <v>7</v>
      </c>
      <c r="H7" s="23" t="str">
        <f t="shared" si="0"/>
        <v/>
      </c>
      <c r="I7" s="23">
        <f>내역서!J7</f>
        <v>0</v>
      </c>
      <c r="J7" s="23">
        <v>10</v>
      </c>
      <c r="K7" s="46" t="s">
        <v>753</v>
      </c>
      <c r="L7" s="23" t="s">
        <v>588</v>
      </c>
      <c r="M7" s="23">
        <v>0.34</v>
      </c>
      <c r="N7" s="23">
        <v>120</v>
      </c>
      <c r="O7" s="23" t="str">
        <f t="shared" si="1"/>
        <v/>
      </c>
      <c r="P7" s="37"/>
      <c r="Q7" s="37">
        <f t="shared" si="2"/>
        <v>0</v>
      </c>
      <c r="R7" s="37"/>
      <c r="S7" s="18" t="s">
        <v>936</v>
      </c>
      <c r="T7" s="18"/>
      <c r="AA7" s="2" t="str">
        <f>O7</f>
        <v/>
      </c>
    </row>
    <row r="8" spans="1:30" ht="21.95" customHeight="1">
      <c r="B8" s="20" t="s">
        <v>935</v>
      </c>
      <c r="C8" s="20" t="s">
        <v>186</v>
      </c>
      <c r="D8" s="46" t="s">
        <v>172</v>
      </c>
      <c r="E8" s="46" t="s">
        <v>187</v>
      </c>
      <c r="F8" s="23" t="s">
        <v>174</v>
      </c>
      <c r="G8" s="23">
        <f>내역서!G8</f>
        <v>2</v>
      </c>
      <c r="H8" s="23" t="str">
        <f t="shared" si="0"/>
        <v/>
      </c>
      <c r="I8" s="23">
        <f>내역서!J8</f>
        <v>0</v>
      </c>
      <c r="J8" s="23">
        <v>10</v>
      </c>
      <c r="K8" s="46" t="s">
        <v>753</v>
      </c>
      <c r="L8" s="23" t="s">
        <v>588</v>
      </c>
      <c r="M8" s="23">
        <v>0.54</v>
      </c>
      <c r="N8" s="23">
        <v>120</v>
      </c>
      <c r="O8" s="23" t="str">
        <f t="shared" si="1"/>
        <v/>
      </c>
      <c r="P8" s="37"/>
      <c r="Q8" s="37">
        <f t="shared" si="2"/>
        <v>0</v>
      </c>
      <c r="R8" s="37"/>
      <c r="S8" s="18" t="s">
        <v>936</v>
      </c>
      <c r="T8" s="18"/>
      <c r="AA8" s="2" t="str">
        <f>O8</f>
        <v/>
      </c>
    </row>
    <row r="9" spans="1:30" ht="21.95" customHeight="1">
      <c r="B9" s="20" t="s">
        <v>935</v>
      </c>
      <c r="C9" s="20" t="s">
        <v>188</v>
      </c>
      <c r="D9" s="46" t="s">
        <v>189</v>
      </c>
      <c r="E9" s="46" t="s">
        <v>190</v>
      </c>
      <c r="F9" s="23" t="s">
        <v>174</v>
      </c>
      <c r="G9" s="23">
        <f>내역서!G9</f>
        <v>11</v>
      </c>
      <c r="H9" s="23" t="str">
        <f t="shared" si="0"/>
        <v/>
      </c>
      <c r="I9" s="23">
        <f>내역서!J9</f>
        <v>0</v>
      </c>
      <c r="J9" s="23">
        <v>10</v>
      </c>
      <c r="K9" s="46" t="s">
        <v>753</v>
      </c>
      <c r="L9" s="23" t="s">
        <v>588</v>
      </c>
      <c r="M9" s="23">
        <v>0.05</v>
      </c>
      <c r="N9" s="23">
        <v>120</v>
      </c>
      <c r="O9" s="23" t="str">
        <f t="shared" si="1"/>
        <v/>
      </c>
      <c r="P9" s="37"/>
      <c r="Q9" s="37">
        <f t="shared" si="2"/>
        <v>0</v>
      </c>
      <c r="R9" s="37"/>
      <c r="S9" s="18" t="s">
        <v>936</v>
      </c>
      <c r="T9" s="18"/>
      <c r="AA9" s="2" t="str">
        <f>O9</f>
        <v/>
      </c>
    </row>
    <row r="10" spans="1:30" ht="21.95" customHeight="1">
      <c r="B10" s="20" t="s">
        <v>935</v>
      </c>
      <c r="C10" s="20" t="s">
        <v>201</v>
      </c>
      <c r="D10" s="46" t="s">
        <v>202</v>
      </c>
      <c r="E10" s="46" t="s">
        <v>203</v>
      </c>
      <c r="F10" s="23" t="s">
        <v>174</v>
      </c>
      <c r="G10" s="23">
        <f>내역서!G10</f>
        <v>52</v>
      </c>
      <c r="H10" s="23" t="str">
        <f t="shared" si="0"/>
        <v/>
      </c>
      <c r="I10" s="23">
        <f>내역서!J10</f>
        <v>0</v>
      </c>
      <c r="J10" s="23">
        <v>3</v>
      </c>
      <c r="K10" s="46" t="s">
        <v>756</v>
      </c>
      <c r="L10" s="23" t="s">
        <v>595</v>
      </c>
      <c r="M10" s="23">
        <v>1.6E-2</v>
      </c>
      <c r="N10" s="23">
        <v>100</v>
      </c>
      <c r="O10" s="23" t="str">
        <f t="shared" si="1"/>
        <v/>
      </c>
      <c r="P10" s="37"/>
      <c r="Q10" s="37">
        <f t="shared" si="2"/>
        <v>0</v>
      </c>
      <c r="R10" s="37"/>
      <c r="S10" s="18" t="s">
        <v>937</v>
      </c>
      <c r="T10" s="18"/>
      <c r="AC10" s="2" t="str">
        <f>O10</f>
        <v/>
      </c>
    </row>
    <row r="11" spans="1:30" ht="21.95" customHeight="1">
      <c r="B11" s="20" t="s">
        <v>935</v>
      </c>
      <c r="C11" s="20" t="s">
        <v>201</v>
      </c>
      <c r="D11" s="46"/>
      <c r="E11" s="46"/>
      <c r="F11" s="23"/>
      <c r="G11" s="23">
        <f>내역서!G10</f>
        <v>52</v>
      </c>
      <c r="H11" s="23" t="str">
        <f t="shared" si="0"/>
        <v/>
      </c>
      <c r="I11" s="23">
        <f>내역서!J10</f>
        <v>0</v>
      </c>
      <c r="J11" s="23">
        <v>3</v>
      </c>
      <c r="K11" s="46" t="s">
        <v>757</v>
      </c>
      <c r="L11" s="23" t="s">
        <v>597</v>
      </c>
      <c r="M11" s="23">
        <v>4.8000000000000001E-2</v>
      </c>
      <c r="N11" s="23">
        <v>100</v>
      </c>
      <c r="O11" s="23" t="str">
        <f t="shared" si="1"/>
        <v/>
      </c>
      <c r="P11" s="37"/>
      <c r="Q11" s="37">
        <f t="shared" si="2"/>
        <v>0</v>
      </c>
      <c r="R11" s="37"/>
      <c r="S11" s="18" t="s">
        <v>937</v>
      </c>
      <c r="T11" s="18"/>
      <c r="AD11" s="2" t="str">
        <f>O11</f>
        <v/>
      </c>
    </row>
    <row r="12" spans="1:30" ht="21.95" customHeight="1">
      <c r="B12" s="20" t="s">
        <v>935</v>
      </c>
      <c r="C12" s="20" t="s">
        <v>385</v>
      </c>
      <c r="D12" s="46" t="s">
        <v>381</v>
      </c>
      <c r="E12" s="46" t="s">
        <v>386</v>
      </c>
      <c r="F12" s="23" t="s">
        <v>174</v>
      </c>
      <c r="G12" s="23">
        <f>내역서!G15</f>
        <v>11</v>
      </c>
      <c r="H12" s="23" t="str">
        <f t="shared" si="0"/>
        <v/>
      </c>
      <c r="I12" s="23">
        <f>내역서!J15</f>
        <v>0</v>
      </c>
      <c r="J12" s="23">
        <v>10</v>
      </c>
      <c r="K12" s="46" t="s">
        <v>753</v>
      </c>
      <c r="L12" s="23" t="s">
        <v>588</v>
      </c>
      <c r="M12" s="23">
        <v>6.0000000000000001E-3</v>
      </c>
      <c r="N12" s="23">
        <v>150</v>
      </c>
      <c r="O12" s="23" t="str">
        <f t="shared" si="1"/>
        <v/>
      </c>
      <c r="P12" s="37"/>
      <c r="Q12" s="37">
        <f t="shared" si="2"/>
        <v>0</v>
      </c>
      <c r="R12" s="37"/>
      <c r="S12" s="18" t="s">
        <v>766</v>
      </c>
      <c r="T12" s="18"/>
      <c r="AA12" s="2" t="str">
        <f>O12</f>
        <v/>
      </c>
    </row>
    <row r="13" spans="1:30" ht="21.95" customHeight="1">
      <c r="B13" s="20" t="s">
        <v>935</v>
      </c>
      <c r="C13" s="20" t="s">
        <v>387</v>
      </c>
      <c r="D13" s="46" t="s">
        <v>381</v>
      </c>
      <c r="E13" s="46" t="s">
        <v>388</v>
      </c>
      <c r="F13" s="23" t="s">
        <v>174</v>
      </c>
      <c r="G13" s="23">
        <f>내역서!G16</f>
        <v>29</v>
      </c>
      <c r="H13" s="23" t="str">
        <f t="shared" si="0"/>
        <v/>
      </c>
      <c r="I13" s="23">
        <f>내역서!J16</f>
        <v>0</v>
      </c>
      <c r="J13" s="23">
        <v>10</v>
      </c>
      <c r="K13" s="46" t="s">
        <v>753</v>
      </c>
      <c r="L13" s="23" t="s">
        <v>588</v>
      </c>
      <c r="M13" s="23">
        <v>6.0000000000000001E-3</v>
      </c>
      <c r="N13" s="23">
        <v>150</v>
      </c>
      <c r="O13" s="23" t="str">
        <f t="shared" si="1"/>
        <v/>
      </c>
      <c r="P13" s="37"/>
      <c r="Q13" s="37">
        <f t="shared" si="2"/>
        <v>0</v>
      </c>
      <c r="R13" s="37"/>
      <c r="S13" s="18" t="s">
        <v>766</v>
      </c>
      <c r="T13" s="18"/>
      <c r="AA13" s="2" t="str">
        <f>O13</f>
        <v/>
      </c>
    </row>
    <row r="14" spans="1:30" ht="21.95" customHeight="1">
      <c r="B14" s="20" t="s">
        <v>935</v>
      </c>
      <c r="C14" s="20" t="s">
        <v>389</v>
      </c>
      <c r="D14" s="46" t="s">
        <v>381</v>
      </c>
      <c r="E14" s="46" t="s">
        <v>390</v>
      </c>
      <c r="F14" s="23" t="s">
        <v>174</v>
      </c>
      <c r="G14" s="23">
        <f>내역서!G17</f>
        <v>46</v>
      </c>
      <c r="H14" s="23" t="str">
        <f t="shared" si="0"/>
        <v/>
      </c>
      <c r="I14" s="23">
        <f>내역서!J17</f>
        <v>0</v>
      </c>
      <c r="J14" s="23">
        <v>10</v>
      </c>
      <c r="K14" s="46" t="s">
        <v>753</v>
      </c>
      <c r="L14" s="23" t="s">
        <v>588</v>
      </c>
      <c r="M14" s="23">
        <v>7.0000000000000001E-3</v>
      </c>
      <c r="N14" s="23">
        <v>150</v>
      </c>
      <c r="O14" s="23" t="str">
        <f t="shared" si="1"/>
        <v/>
      </c>
      <c r="P14" s="37"/>
      <c r="Q14" s="37">
        <f t="shared" si="2"/>
        <v>0</v>
      </c>
      <c r="R14" s="37"/>
      <c r="S14" s="18" t="s">
        <v>766</v>
      </c>
      <c r="T14" s="18"/>
      <c r="AA14" s="2" t="str">
        <f>O14</f>
        <v/>
      </c>
    </row>
    <row r="15" spans="1:30" ht="21.95" customHeight="1">
      <c r="B15" s="20" t="s">
        <v>935</v>
      </c>
      <c r="C15" s="20" t="s">
        <v>393</v>
      </c>
      <c r="D15" s="46" t="s">
        <v>381</v>
      </c>
      <c r="E15" s="46" t="s">
        <v>394</v>
      </c>
      <c r="F15" s="23" t="s">
        <v>174</v>
      </c>
      <c r="G15" s="23">
        <f>내역서!G18</f>
        <v>2</v>
      </c>
      <c r="H15" s="23" t="str">
        <f t="shared" si="0"/>
        <v/>
      </c>
      <c r="I15" s="23">
        <f>내역서!J18</f>
        <v>0</v>
      </c>
      <c r="J15" s="23">
        <v>10</v>
      </c>
      <c r="K15" s="46" t="s">
        <v>753</v>
      </c>
      <c r="L15" s="23" t="s">
        <v>588</v>
      </c>
      <c r="M15" s="23">
        <v>8.0000000000000002E-3</v>
      </c>
      <c r="N15" s="23">
        <v>150</v>
      </c>
      <c r="O15" s="23" t="str">
        <f t="shared" si="1"/>
        <v/>
      </c>
      <c r="P15" s="37"/>
      <c r="Q15" s="37">
        <f t="shared" si="2"/>
        <v>0</v>
      </c>
      <c r="R15" s="37"/>
      <c r="S15" s="18" t="s">
        <v>766</v>
      </c>
      <c r="T15" s="18"/>
      <c r="AA15" s="2" t="str">
        <f>O15</f>
        <v/>
      </c>
    </row>
    <row r="16" spans="1:30" ht="21.95" customHeight="1">
      <c r="B16" s="20" t="s">
        <v>935</v>
      </c>
      <c r="C16" s="20" t="s">
        <v>397</v>
      </c>
      <c r="D16" s="46" t="s">
        <v>398</v>
      </c>
      <c r="E16" s="46" t="s">
        <v>399</v>
      </c>
      <c r="F16" s="23" t="s">
        <v>174</v>
      </c>
      <c r="G16" s="23">
        <f>내역서!G19</f>
        <v>420</v>
      </c>
      <c r="H16" s="23" t="str">
        <f t="shared" si="0"/>
        <v/>
      </c>
      <c r="I16" s="23">
        <f>내역서!J19</f>
        <v>0</v>
      </c>
      <c r="J16" s="23">
        <v>5</v>
      </c>
      <c r="K16" s="46" t="s">
        <v>754</v>
      </c>
      <c r="L16" s="23" t="s">
        <v>591</v>
      </c>
      <c r="M16" s="23">
        <v>4.2999999999999997E-2</v>
      </c>
      <c r="N16" s="23">
        <v>100</v>
      </c>
      <c r="O16" s="23" t="str">
        <f t="shared" si="1"/>
        <v/>
      </c>
      <c r="P16" s="37"/>
      <c r="Q16" s="37">
        <f t="shared" si="2"/>
        <v>0</v>
      </c>
      <c r="R16" s="37"/>
      <c r="S16" s="18" t="s">
        <v>938</v>
      </c>
      <c r="T16" s="18"/>
      <c r="AB16" s="2" t="str">
        <f t="shared" ref="AB16:AB28" si="3">O16</f>
        <v/>
      </c>
    </row>
    <row r="17" spans="2:28" ht="21.95" customHeight="1">
      <c r="B17" s="20" t="s">
        <v>935</v>
      </c>
      <c r="C17" s="20" t="s">
        <v>401</v>
      </c>
      <c r="D17" s="46" t="s">
        <v>398</v>
      </c>
      <c r="E17" s="46" t="s">
        <v>402</v>
      </c>
      <c r="F17" s="23" t="s">
        <v>174</v>
      </c>
      <c r="G17" s="23">
        <f>내역서!G20</f>
        <v>212</v>
      </c>
      <c r="H17" s="23" t="str">
        <f t="shared" si="0"/>
        <v/>
      </c>
      <c r="I17" s="23">
        <f>내역서!J20</f>
        <v>0</v>
      </c>
      <c r="J17" s="23">
        <v>5</v>
      </c>
      <c r="K17" s="46" t="s">
        <v>754</v>
      </c>
      <c r="L17" s="23" t="s">
        <v>591</v>
      </c>
      <c r="M17" s="23">
        <v>9.7000000000000003E-2</v>
      </c>
      <c r="N17" s="23">
        <v>100</v>
      </c>
      <c r="O17" s="23" t="str">
        <f t="shared" si="1"/>
        <v/>
      </c>
      <c r="P17" s="37"/>
      <c r="Q17" s="37">
        <f t="shared" si="2"/>
        <v>0</v>
      </c>
      <c r="R17" s="37"/>
      <c r="S17" s="18" t="s">
        <v>938</v>
      </c>
      <c r="T17" s="18"/>
      <c r="AB17" s="2" t="str">
        <f t="shared" si="3"/>
        <v/>
      </c>
    </row>
    <row r="18" spans="2:28" ht="21.95" customHeight="1">
      <c r="B18" s="20" t="s">
        <v>935</v>
      </c>
      <c r="C18" s="20" t="s">
        <v>403</v>
      </c>
      <c r="D18" s="46" t="s">
        <v>398</v>
      </c>
      <c r="E18" s="46" t="s">
        <v>404</v>
      </c>
      <c r="F18" s="23" t="s">
        <v>174</v>
      </c>
      <c r="G18" s="23">
        <f>내역서!G21</f>
        <v>116</v>
      </c>
      <c r="H18" s="23" t="str">
        <f t="shared" si="0"/>
        <v/>
      </c>
      <c r="I18" s="23">
        <f>내역서!J21</f>
        <v>0</v>
      </c>
      <c r="J18" s="23">
        <v>5</v>
      </c>
      <c r="K18" s="46" t="s">
        <v>754</v>
      </c>
      <c r="L18" s="23" t="s">
        <v>591</v>
      </c>
      <c r="M18" s="23">
        <v>2.5000000000000001E-2</v>
      </c>
      <c r="N18" s="23">
        <v>100</v>
      </c>
      <c r="O18" s="23" t="str">
        <f t="shared" si="1"/>
        <v/>
      </c>
      <c r="P18" s="37"/>
      <c r="Q18" s="37">
        <f t="shared" si="2"/>
        <v>0</v>
      </c>
      <c r="R18" s="37"/>
      <c r="S18" s="18" t="s">
        <v>939</v>
      </c>
      <c r="T18" s="18"/>
      <c r="AB18" s="2" t="str">
        <f t="shared" si="3"/>
        <v/>
      </c>
    </row>
    <row r="19" spans="2:28" ht="21.95" customHeight="1">
      <c r="B19" s="20" t="s">
        <v>935</v>
      </c>
      <c r="C19" s="20" t="s">
        <v>405</v>
      </c>
      <c r="D19" s="46" t="s">
        <v>398</v>
      </c>
      <c r="E19" s="46" t="s">
        <v>406</v>
      </c>
      <c r="F19" s="23" t="s">
        <v>174</v>
      </c>
      <c r="G19" s="23">
        <f>내역서!G22</f>
        <v>15</v>
      </c>
      <c r="H19" s="23" t="str">
        <f t="shared" si="0"/>
        <v/>
      </c>
      <c r="I19" s="23">
        <f>내역서!J22</f>
        <v>0</v>
      </c>
      <c r="J19" s="23">
        <v>5</v>
      </c>
      <c r="K19" s="46" t="s">
        <v>754</v>
      </c>
      <c r="L19" s="23" t="s">
        <v>591</v>
      </c>
      <c r="M19" s="23">
        <v>3.2199999999999999E-2</v>
      </c>
      <c r="N19" s="23">
        <v>100</v>
      </c>
      <c r="O19" s="23" t="str">
        <f t="shared" si="1"/>
        <v/>
      </c>
      <c r="P19" s="37"/>
      <c r="Q19" s="37">
        <f t="shared" si="2"/>
        <v>0</v>
      </c>
      <c r="R19" s="37"/>
      <c r="S19" s="18" t="s">
        <v>938</v>
      </c>
      <c r="T19" s="18"/>
      <c r="AB19" s="2" t="str">
        <f t="shared" si="3"/>
        <v/>
      </c>
    </row>
    <row r="20" spans="2:28" ht="21.95" customHeight="1">
      <c r="B20" s="20" t="s">
        <v>935</v>
      </c>
      <c r="C20" s="20" t="s">
        <v>413</v>
      </c>
      <c r="D20" s="46" t="s">
        <v>398</v>
      </c>
      <c r="E20" s="46" t="s">
        <v>414</v>
      </c>
      <c r="F20" s="23" t="s">
        <v>174</v>
      </c>
      <c r="G20" s="23">
        <f>내역서!G23</f>
        <v>55</v>
      </c>
      <c r="H20" s="23" t="str">
        <f t="shared" si="0"/>
        <v/>
      </c>
      <c r="I20" s="23">
        <f>내역서!J23</f>
        <v>0</v>
      </c>
      <c r="J20" s="23">
        <v>5</v>
      </c>
      <c r="K20" s="46" t="s">
        <v>754</v>
      </c>
      <c r="L20" s="23" t="s">
        <v>591</v>
      </c>
      <c r="M20" s="23">
        <v>4.9000000000000002E-2</v>
      </c>
      <c r="N20" s="23">
        <v>100</v>
      </c>
      <c r="O20" s="23" t="str">
        <f t="shared" si="1"/>
        <v/>
      </c>
      <c r="P20" s="37"/>
      <c r="Q20" s="37">
        <f t="shared" si="2"/>
        <v>0</v>
      </c>
      <c r="R20" s="37"/>
      <c r="S20" s="18" t="s">
        <v>939</v>
      </c>
      <c r="T20" s="18"/>
      <c r="AB20" s="2" t="str">
        <f t="shared" si="3"/>
        <v/>
      </c>
    </row>
    <row r="21" spans="2:28" ht="21.95" customHeight="1">
      <c r="B21" s="20" t="s">
        <v>935</v>
      </c>
      <c r="C21" s="20" t="s">
        <v>415</v>
      </c>
      <c r="D21" s="46" t="s">
        <v>398</v>
      </c>
      <c r="E21" s="46" t="s">
        <v>416</v>
      </c>
      <c r="F21" s="23" t="s">
        <v>174</v>
      </c>
      <c r="G21" s="23">
        <f>내역서!G24</f>
        <v>44</v>
      </c>
      <c r="H21" s="23" t="str">
        <f t="shared" si="0"/>
        <v/>
      </c>
      <c r="I21" s="23">
        <f>내역서!J24</f>
        <v>0</v>
      </c>
      <c r="J21" s="23">
        <v>5</v>
      </c>
      <c r="K21" s="46" t="s">
        <v>754</v>
      </c>
      <c r="L21" s="23" t="s">
        <v>591</v>
      </c>
      <c r="M21" s="23">
        <v>5.9799999999999999E-2</v>
      </c>
      <c r="N21" s="23">
        <v>100</v>
      </c>
      <c r="O21" s="23" t="str">
        <f t="shared" si="1"/>
        <v/>
      </c>
      <c r="P21" s="37"/>
      <c r="Q21" s="37">
        <f t="shared" si="2"/>
        <v>0</v>
      </c>
      <c r="R21" s="37"/>
      <c r="S21" s="18" t="s">
        <v>938</v>
      </c>
      <c r="T21" s="18"/>
      <c r="AB21" s="2" t="str">
        <f t="shared" si="3"/>
        <v/>
      </c>
    </row>
    <row r="22" spans="2:28" ht="21.95" customHeight="1">
      <c r="B22" s="20" t="s">
        <v>935</v>
      </c>
      <c r="C22" s="20" t="s">
        <v>417</v>
      </c>
      <c r="D22" s="46" t="s">
        <v>398</v>
      </c>
      <c r="E22" s="46" t="s">
        <v>418</v>
      </c>
      <c r="F22" s="23" t="s">
        <v>174</v>
      </c>
      <c r="G22" s="23">
        <f>내역서!G25</f>
        <v>124</v>
      </c>
      <c r="H22" s="23" t="str">
        <f t="shared" si="0"/>
        <v/>
      </c>
      <c r="I22" s="23">
        <f>내역서!J25</f>
        <v>0</v>
      </c>
      <c r="J22" s="23">
        <v>5</v>
      </c>
      <c r="K22" s="46" t="s">
        <v>754</v>
      </c>
      <c r="L22" s="23" t="s">
        <v>591</v>
      </c>
      <c r="M22" s="23">
        <v>7.8E-2</v>
      </c>
      <c r="N22" s="23">
        <v>100</v>
      </c>
      <c r="O22" s="23" t="str">
        <f t="shared" si="1"/>
        <v/>
      </c>
      <c r="P22" s="37"/>
      <c r="Q22" s="37">
        <f t="shared" si="2"/>
        <v>0</v>
      </c>
      <c r="R22" s="37"/>
      <c r="S22" s="18" t="s">
        <v>938</v>
      </c>
      <c r="T22" s="18"/>
      <c r="AB22" s="2" t="str">
        <f t="shared" si="3"/>
        <v/>
      </c>
    </row>
    <row r="23" spans="2:28" ht="21.95" customHeight="1">
      <c r="B23" s="20" t="s">
        <v>935</v>
      </c>
      <c r="C23" s="20" t="s">
        <v>425</v>
      </c>
      <c r="D23" s="46" t="s">
        <v>420</v>
      </c>
      <c r="E23" s="46" t="s">
        <v>426</v>
      </c>
      <c r="F23" s="23" t="s">
        <v>174</v>
      </c>
      <c r="G23" s="23">
        <f>내역서!G26</f>
        <v>102</v>
      </c>
      <c r="H23" s="23" t="str">
        <f t="shared" si="0"/>
        <v/>
      </c>
      <c r="I23" s="23">
        <f>내역서!J26</f>
        <v>0</v>
      </c>
      <c r="J23" s="23">
        <v>5</v>
      </c>
      <c r="K23" s="46" t="s">
        <v>754</v>
      </c>
      <c r="L23" s="23" t="s">
        <v>591</v>
      </c>
      <c r="M23" s="23">
        <v>7.0999999999999994E-2</v>
      </c>
      <c r="N23" s="23">
        <v>100</v>
      </c>
      <c r="O23" s="23" t="str">
        <f t="shared" si="1"/>
        <v/>
      </c>
      <c r="P23" s="37"/>
      <c r="Q23" s="37">
        <f t="shared" si="2"/>
        <v>0</v>
      </c>
      <c r="R23" s="37"/>
      <c r="S23" s="18" t="s">
        <v>938</v>
      </c>
      <c r="T23" s="18"/>
      <c r="AB23" s="2" t="str">
        <f t="shared" si="3"/>
        <v/>
      </c>
    </row>
    <row r="24" spans="2:28" ht="21.95" customHeight="1">
      <c r="B24" s="20" t="s">
        <v>935</v>
      </c>
      <c r="C24" s="20" t="s">
        <v>476</v>
      </c>
      <c r="D24" s="46" t="s">
        <v>477</v>
      </c>
      <c r="E24" s="46" t="s">
        <v>478</v>
      </c>
      <c r="F24" s="23" t="s">
        <v>220</v>
      </c>
      <c r="G24" s="23">
        <f>내역서!G27</f>
        <v>2</v>
      </c>
      <c r="H24" s="23" t="str">
        <f t="shared" si="0"/>
        <v/>
      </c>
      <c r="I24" s="23">
        <f>내역서!J27</f>
        <v>0</v>
      </c>
      <c r="J24" s="23"/>
      <c r="K24" s="46" t="s">
        <v>754</v>
      </c>
      <c r="L24" s="23" t="s">
        <v>591</v>
      </c>
      <c r="M24" s="23">
        <v>0.12</v>
      </c>
      <c r="N24" s="23">
        <v>120</v>
      </c>
      <c r="O24" s="23" t="str">
        <f t="shared" si="1"/>
        <v/>
      </c>
      <c r="P24" s="37"/>
      <c r="Q24" s="37">
        <f t="shared" si="2"/>
        <v>0</v>
      </c>
      <c r="R24" s="37"/>
      <c r="S24" s="18" t="s">
        <v>940</v>
      </c>
      <c r="T24" s="18"/>
      <c r="AB24" s="2" t="str">
        <f t="shared" si="3"/>
        <v/>
      </c>
    </row>
    <row r="25" spans="2:28" ht="21.95" customHeight="1">
      <c r="B25" s="20" t="s">
        <v>935</v>
      </c>
      <c r="C25" s="20" t="s">
        <v>482</v>
      </c>
      <c r="D25" s="46" t="s">
        <v>477</v>
      </c>
      <c r="E25" s="46" t="s">
        <v>483</v>
      </c>
      <c r="F25" s="23" t="s">
        <v>220</v>
      </c>
      <c r="G25" s="23">
        <f>내역서!G28</f>
        <v>10</v>
      </c>
      <c r="H25" s="23" t="str">
        <f t="shared" si="0"/>
        <v/>
      </c>
      <c r="I25" s="23">
        <f>내역서!J28</f>
        <v>0</v>
      </c>
      <c r="J25" s="23"/>
      <c r="K25" s="46" t="s">
        <v>754</v>
      </c>
      <c r="L25" s="23" t="s">
        <v>591</v>
      </c>
      <c r="M25" s="23">
        <v>0.15</v>
      </c>
      <c r="N25" s="23">
        <v>120</v>
      </c>
      <c r="O25" s="23" t="str">
        <f t="shared" si="1"/>
        <v/>
      </c>
      <c r="P25" s="37"/>
      <c r="Q25" s="37">
        <f t="shared" si="2"/>
        <v>0</v>
      </c>
      <c r="R25" s="37"/>
      <c r="S25" s="18" t="s">
        <v>940</v>
      </c>
      <c r="T25" s="18"/>
      <c r="AB25" s="2" t="str">
        <f t="shared" si="3"/>
        <v/>
      </c>
    </row>
    <row r="26" spans="2:28" ht="21.95" customHeight="1">
      <c r="B26" s="20" t="s">
        <v>935</v>
      </c>
      <c r="C26" s="20" t="s">
        <v>484</v>
      </c>
      <c r="D26" s="46" t="s">
        <v>477</v>
      </c>
      <c r="E26" s="46" t="s">
        <v>485</v>
      </c>
      <c r="F26" s="23" t="s">
        <v>220</v>
      </c>
      <c r="G26" s="23">
        <f>내역서!G29</f>
        <v>16</v>
      </c>
      <c r="H26" s="23" t="str">
        <f t="shared" si="0"/>
        <v/>
      </c>
      <c r="I26" s="23">
        <f>내역서!J29</f>
        <v>0</v>
      </c>
      <c r="J26" s="23"/>
      <c r="K26" s="46" t="s">
        <v>754</v>
      </c>
      <c r="L26" s="23" t="s">
        <v>591</v>
      </c>
      <c r="M26" s="23">
        <v>0.20399999999999999</v>
      </c>
      <c r="N26" s="23">
        <v>120</v>
      </c>
      <c r="O26" s="23" t="str">
        <f t="shared" si="1"/>
        <v/>
      </c>
      <c r="P26" s="37"/>
      <c r="Q26" s="37">
        <f t="shared" si="2"/>
        <v>0</v>
      </c>
      <c r="R26" s="37"/>
      <c r="S26" s="18" t="s">
        <v>940</v>
      </c>
      <c r="T26" s="18"/>
      <c r="AB26" s="2" t="str">
        <f t="shared" si="3"/>
        <v/>
      </c>
    </row>
    <row r="27" spans="2:28" ht="21.95" customHeight="1">
      <c r="B27" s="20" t="s">
        <v>935</v>
      </c>
      <c r="C27" s="20" t="s">
        <v>486</v>
      </c>
      <c r="D27" s="46" t="s">
        <v>487</v>
      </c>
      <c r="E27" s="46" t="s">
        <v>488</v>
      </c>
      <c r="F27" s="23" t="s">
        <v>220</v>
      </c>
      <c r="G27" s="23">
        <f>내역서!G30</f>
        <v>66</v>
      </c>
      <c r="H27" s="23" t="str">
        <f t="shared" si="0"/>
        <v/>
      </c>
      <c r="I27" s="23">
        <f>내역서!J30</f>
        <v>0</v>
      </c>
      <c r="J27" s="23"/>
      <c r="K27" s="46" t="s">
        <v>754</v>
      </c>
      <c r="L27" s="23" t="s">
        <v>591</v>
      </c>
      <c r="M27" s="23">
        <v>8.1000000000000003E-2</v>
      </c>
      <c r="N27" s="23">
        <v>120</v>
      </c>
      <c r="O27" s="23" t="str">
        <f t="shared" si="1"/>
        <v/>
      </c>
      <c r="P27" s="37"/>
      <c r="Q27" s="37">
        <f t="shared" si="2"/>
        <v>0</v>
      </c>
      <c r="R27" s="37"/>
      <c r="S27" s="18" t="s">
        <v>940</v>
      </c>
      <c r="T27" s="18"/>
      <c r="AB27" s="2" t="str">
        <f t="shared" si="3"/>
        <v/>
      </c>
    </row>
    <row r="28" spans="2:28" ht="21.95" customHeight="1">
      <c r="B28" s="20" t="s">
        <v>935</v>
      </c>
      <c r="C28" s="20" t="s">
        <v>489</v>
      </c>
      <c r="D28" s="46" t="s">
        <v>487</v>
      </c>
      <c r="E28" s="46" t="s">
        <v>490</v>
      </c>
      <c r="F28" s="23" t="s">
        <v>220</v>
      </c>
      <c r="G28" s="23">
        <f>내역서!G31</f>
        <v>40</v>
      </c>
      <c r="H28" s="23" t="str">
        <f t="shared" si="0"/>
        <v/>
      </c>
      <c r="I28" s="23">
        <f>내역서!J31</f>
        <v>0</v>
      </c>
      <c r="J28" s="23"/>
      <c r="K28" s="46" t="s">
        <v>754</v>
      </c>
      <c r="L28" s="23" t="s">
        <v>591</v>
      </c>
      <c r="M28" s="23">
        <v>9.9000000000000005E-2</v>
      </c>
      <c r="N28" s="23">
        <v>120</v>
      </c>
      <c r="O28" s="23" t="str">
        <f t="shared" si="1"/>
        <v/>
      </c>
      <c r="P28" s="37"/>
      <c r="Q28" s="37">
        <f t="shared" si="2"/>
        <v>0</v>
      </c>
      <c r="R28" s="37"/>
      <c r="S28" s="18" t="s">
        <v>940</v>
      </c>
      <c r="T28" s="18"/>
      <c r="AB28" s="2" t="str">
        <f t="shared" si="3"/>
        <v/>
      </c>
    </row>
    <row r="29" spans="2:28" ht="21.95" customHeight="1">
      <c r="B29" s="20" t="s">
        <v>935</v>
      </c>
      <c r="C29" s="20" t="s">
        <v>521</v>
      </c>
      <c r="D29" s="46" t="s">
        <v>522</v>
      </c>
      <c r="E29" s="46" t="s">
        <v>523</v>
      </c>
      <c r="F29" s="23" t="s">
        <v>220</v>
      </c>
      <c r="G29" s="23">
        <f>내역서!G40</f>
        <v>1</v>
      </c>
      <c r="H29" s="23" t="str">
        <f t="shared" si="0"/>
        <v/>
      </c>
      <c r="I29" s="23">
        <f>내역서!J40</f>
        <v>0</v>
      </c>
      <c r="J29" s="23"/>
      <c r="K29" s="46" t="s">
        <v>753</v>
      </c>
      <c r="L29" s="23" t="s">
        <v>588</v>
      </c>
      <c r="M29" s="23">
        <v>1.23</v>
      </c>
      <c r="N29" s="23">
        <v>100</v>
      </c>
      <c r="O29" s="23" t="str">
        <f t="shared" si="1"/>
        <v/>
      </c>
      <c r="P29" s="37"/>
      <c r="Q29" s="37">
        <f t="shared" si="2"/>
        <v>0</v>
      </c>
      <c r="R29" s="37"/>
      <c r="S29" s="18"/>
      <c r="T29" s="18"/>
      <c r="AA29" s="2" t="str">
        <f t="shared" ref="AA29:AA40" si="4">O29</f>
        <v/>
      </c>
    </row>
    <row r="30" spans="2:28" ht="21.95" customHeight="1">
      <c r="B30" s="20" t="s">
        <v>935</v>
      </c>
      <c r="C30" s="20" t="s">
        <v>525</v>
      </c>
      <c r="D30" s="46" t="s">
        <v>522</v>
      </c>
      <c r="E30" s="46" t="s">
        <v>526</v>
      </c>
      <c r="F30" s="23" t="s">
        <v>220</v>
      </c>
      <c r="G30" s="23">
        <f>내역서!G41</f>
        <v>1</v>
      </c>
      <c r="H30" s="23" t="str">
        <f t="shared" si="0"/>
        <v/>
      </c>
      <c r="I30" s="23">
        <f>내역서!J41</f>
        <v>0</v>
      </c>
      <c r="J30" s="23"/>
      <c r="K30" s="46" t="s">
        <v>753</v>
      </c>
      <c r="L30" s="23" t="s">
        <v>588</v>
      </c>
      <c r="M30" s="23">
        <v>1.23</v>
      </c>
      <c r="N30" s="23">
        <v>100</v>
      </c>
      <c r="O30" s="23" t="str">
        <f t="shared" si="1"/>
        <v/>
      </c>
      <c r="P30" s="37"/>
      <c r="Q30" s="37">
        <f t="shared" si="2"/>
        <v>0</v>
      </c>
      <c r="R30" s="37"/>
      <c r="S30" s="18"/>
      <c r="T30" s="18"/>
      <c r="AA30" s="2" t="str">
        <f t="shared" si="4"/>
        <v/>
      </c>
    </row>
    <row r="31" spans="2:28" ht="21.95" customHeight="1">
      <c r="B31" s="20" t="s">
        <v>935</v>
      </c>
      <c r="C31" s="20" t="s">
        <v>527</v>
      </c>
      <c r="D31" s="46" t="s">
        <v>522</v>
      </c>
      <c r="E31" s="46" t="s">
        <v>528</v>
      </c>
      <c r="F31" s="23" t="s">
        <v>220</v>
      </c>
      <c r="G31" s="23">
        <f>내역서!G42</f>
        <v>1</v>
      </c>
      <c r="H31" s="23" t="str">
        <f t="shared" si="0"/>
        <v/>
      </c>
      <c r="I31" s="23">
        <f>내역서!J42</f>
        <v>0</v>
      </c>
      <c r="J31" s="23"/>
      <c r="K31" s="46" t="s">
        <v>753</v>
      </c>
      <c r="L31" s="23" t="s">
        <v>588</v>
      </c>
      <c r="M31" s="23">
        <v>1.23</v>
      </c>
      <c r="N31" s="23">
        <v>100</v>
      </c>
      <c r="O31" s="23" t="str">
        <f t="shared" si="1"/>
        <v/>
      </c>
      <c r="P31" s="37"/>
      <c r="Q31" s="37">
        <f t="shared" si="2"/>
        <v>0</v>
      </c>
      <c r="R31" s="37"/>
      <c r="S31" s="18"/>
      <c r="T31" s="18"/>
      <c r="AA31" s="2" t="str">
        <f t="shared" si="4"/>
        <v/>
      </c>
    </row>
    <row r="32" spans="2:28" ht="21.95" customHeight="1">
      <c r="B32" s="20" t="s">
        <v>935</v>
      </c>
      <c r="C32" s="20" t="s">
        <v>529</v>
      </c>
      <c r="D32" s="46" t="s">
        <v>522</v>
      </c>
      <c r="E32" s="46" t="s">
        <v>530</v>
      </c>
      <c r="F32" s="23" t="s">
        <v>220</v>
      </c>
      <c r="G32" s="23">
        <f>내역서!G43</f>
        <v>3</v>
      </c>
      <c r="H32" s="23" t="str">
        <f t="shared" si="0"/>
        <v/>
      </c>
      <c r="I32" s="23">
        <f>내역서!J43</f>
        <v>0</v>
      </c>
      <c r="J32" s="23"/>
      <c r="K32" s="46" t="s">
        <v>753</v>
      </c>
      <c r="L32" s="23" t="s">
        <v>588</v>
      </c>
      <c r="M32" s="23">
        <v>1.23</v>
      </c>
      <c r="N32" s="23">
        <v>100</v>
      </c>
      <c r="O32" s="23" t="str">
        <f t="shared" si="1"/>
        <v/>
      </c>
      <c r="P32" s="37"/>
      <c r="Q32" s="37">
        <f t="shared" si="2"/>
        <v>0</v>
      </c>
      <c r="R32" s="37"/>
      <c r="S32" s="18"/>
      <c r="T32" s="18"/>
      <c r="AA32" s="2" t="str">
        <f t="shared" si="4"/>
        <v/>
      </c>
    </row>
    <row r="33" spans="2:30" ht="21.95" customHeight="1">
      <c r="B33" s="20" t="s">
        <v>935</v>
      </c>
      <c r="C33" s="20" t="s">
        <v>531</v>
      </c>
      <c r="D33" s="46" t="s">
        <v>522</v>
      </c>
      <c r="E33" s="46" t="s">
        <v>532</v>
      </c>
      <c r="F33" s="23" t="s">
        <v>220</v>
      </c>
      <c r="G33" s="23">
        <f>내역서!G44</f>
        <v>1</v>
      </c>
      <c r="H33" s="23" t="str">
        <f t="shared" si="0"/>
        <v/>
      </c>
      <c r="I33" s="23">
        <f>내역서!J44</f>
        <v>0</v>
      </c>
      <c r="J33" s="23"/>
      <c r="K33" s="46" t="s">
        <v>753</v>
      </c>
      <c r="L33" s="23" t="s">
        <v>588</v>
      </c>
      <c r="M33" s="23">
        <v>1.23</v>
      </c>
      <c r="N33" s="23">
        <v>100</v>
      </c>
      <c r="O33" s="23" t="str">
        <f t="shared" si="1"/>
        <v/>
      </c>
      <c r="P33" s="37"/>
      <c r="Q33" s="37">
        <f t="shared" si="2"/>
        <v>0</v>
      </c>
      <c r="R33" s="37"/>
      <c r="S33" s="18"/>
      <c r="T33" s="18"/>
      <c r="AA33" s="2" t="str">
        <f t="shared" si="4"/>
        <v/>
      </c>
    </row>
    <row r="34" spans="2:30" ht="21.95" customHeight="1">
      <c r="B34" s="20" t="s">
        <v>935</v>
      </c>
      <c r="C34" s="20" t="s">
        <v>533</v>
      </c>
      <c r="D34" s="46" t="s">
        <v>522</v>
      </c>
      <c r="E34" s="46" t="s">
        <v>534</v>
      </c>
      <c r="F34" s="23" t="s">
        <v>220</v>
      </c>
      <c r="G34" s="23">
        <f>내역서!G45</f>
        <v>1</v>
      </c>
      <c r="H34" s="23" t="str">
        <f t="shared" si="0"/>
        <v/>
      </c>
      <c r="I34" s="23">
        <f>내역서!J45</f>
        <v>0</v>
      </c>
      <c r="J34" s="23"/>
      <c r="K34" s="46" t="s">
        <v>753</v>
      </c>
      <c r="L34" s="23" t="s">
        <v>588</v>
      </c>
      <c r="M34" s="23">
        <v>1.23</v>
      </c>
      <c r="N34" s="23">
        <v>100</v>
      </c>
      <c r="O34" s="23" t="str">
        <f t="shared" si="1"/>
        <v/>
      </c>
      <c r="P34" s="37"/>
      <c r="Q34" s="37">
        <f t="shared" si="2"/>
        <v>0</v>
      </c>
      <c r="R34" s="37"/>
      <c r="S34" s="18"/>
      <c r="T34" s="18"/>
      <c r="AA34" s="2" t="str">
        <f t="shared" si="4"/>
        <v/>
      </c>
    </row>
    <row r="35" spans="2:30" ht="21.95" customHeight="1">
      <c r="B35" s="20" t="s">
        <v>935</v>
      </c>
      <c r="C35" s="20" t="s">
        <v>535</v>
      </c>
      <c r="D35" s="46" t="s">
        <v>522</v>
      </c>
      <c r="E35" s="46" t="s">
        <v>536</v>
      </c>
      <c r="F35" s="23" t="s">
        <v>220</v>
      </c>
      <c r="G35" s="23">
        <f>내역서!G46</f>
        <v>1</v>
      </c>
      <c r="H35" s="23" t="str">
        <f t="shared" si="0"/>
        <v/>
      </c>
      <c r="I35" s="23">
        <f>내역서!J46</f>
        <v>0</v>
      </c>
      <c r="J35" s="23"/>
      <c r="K35" s="46" t="s">
        <v>753</v>
      </c>
      <c r="L35" s="23" t="s">
        <v>588</v>
      </c>
      <c r="M35" s="23">
        <v>1.23</v>
      </c>
      <c r="N35" s="23">
        <v>100</v>
      </c>
      <c r="O35" s="23" t="str">
        <f t="shared" si="1"/>
        <v/>
      </c>
      <c r="P35" s="37"/>
      <c r="Q35" s="37">
        <f t="shared" si="2"/>
        <v>0</v>
      </c>
      <c r="R35" s="37"/>
      <c r="S35" s="18"/>
      <c r="T35" s="18"/>
      <c r="AA35" s="2" t="str">
        <f t="shared" si="4"/>
        <v/>
      </c>
    </row>
    <row r="36" spans="2:30" ht="21.95" customHeight="1">
      <c r="B36" s="20" t="s">
        <v>935</v>
      </c>
      <c r="C36" s="20" t="s">
        <v>537</v>
      </c>
      <c r="D36" s="46" t="s">
        <v>522</v>
      </c>
      <c r="E36" s="46" t="s">
        <v>538</v>
      </c>
      <c r="F36" s="23" t="s">
        <v>220</v>
      </c>
      <c r="G36" s="23">
        <f>내역서!G47</f>
        <v>1</v>
      </c>
      <c r="H36" s="23" t="str">
        <f t="shared" si="0"/>
        <v/>
      </c>
      <c r="I36" s="23">
        <f>내역서!J47</f>
        <v>0</v>
      </c>
      <c r="J36" s="23"/>
      <c r="K36" s="46" t="s">
        <v>753</v>
      </c>
      <c r="L36" s="23" t="s">
        <v>588</v>
      </c>
      <c r="M36" s="23">
        <v>1.23</v>
      </c>
      <c r="N36" s="23">
        <v>100</v>
      </c>
      <c r="O36" s="23" t="str">
        <f t="shared" si="1"/>
        <v/>
      </c>
      <c r="P36" s="37"/>
      <c r="Q36" s="37">
        <f t="shared" si="2"/>
        <v>0</v>
      </c>
      <c r="R36" s="37"/>
      <c r="S36" s="18"/>
      <c r="T36" s="18"/>
      <c r="AA36" s="2" t="str">
        <f t="shared" si="4"/>
        <v/>
      </c>
    </row>
    <row r="37" spans="2:30" ht="21.95" customHeight="1">
      <c r="B37" s="20" t="s">
        <v>935</v>
      </c>
      <c r="C37" s="20" t="s">
        <v>539</v>
      </c>
      <c r="D37" s="46" t="s">
        <v>522</v>
      </c>
      <c r="E37" s="46" t="s">
        <v>540</v>
      </c>
      <c r="F37" s="23" t="s">
        <v>220</v>
      </c>
      <c r="G37" s="23">
        <f>내역서!G48</f>
        <v>1</v>
      </c>
      <c r="H37" s="23" t="str">
        <f t="shared" si="0"/>
        <v/>
      </c>
      <c r="I37" s="23">
        <f>내역서!J48</f>
        <v>0</v>
      </c>
      <c r="J37" s="23"/>
      <c r="K37" s="46" t="s">
        <v>753</v>
      </c>
      <c r="L37" s="23" t="s">
        <v>588</v>
      </c>
      <c r="M37" s="23">
        <v>1.23</v>
      </c>
      <c r="N37" s="23">
        <v>100</v>
      </c>
      <c r="O37" s="23" t="str">
        <f t="shared" si="1"/>
        <v/>
      </c>
      <c r="P37" s="37"/>
      <c r="Q37" s="37">
        <f t="shared" si="2"/>
        <v>0</v>
      </c>
      <c r="R37" s="37"/>
      <c r="S37" s="18"/>
      <c r="T37" s="18"/>
      <c r="AA37" s="2" t="str">
        <f t="shared" si="4"/>
        <v/>
      </c>
    </row>
    <row r="38" spans="2:30" ht="21.95" customHeight="1">
      <c r="B38" s="20" t="s">
        <v>935</v>
      </c>
      <c r="C38" s="20" t="s">
        <v>541</v>
      </c>
      <c r="D38" s="46" t="s">
        <v>522</v>
      </c>
      <c r="E38" s="46" t="s">
        <v>542</v>
      </c>
      <c r="F38" s="23" t="s">
        <v>220</v>
      </c>
      <c r="G38" s="23">
        <f>내역서!G49</f>
        <v>1</v>
      </c>
      <c r="H38" s="23" t="str">
        <f t="shared" si="0"/>
        <v/>
      </c>
      <c r="I38" s="23">
        <f>내역서!J49</f>
        <v>0</v>
      </c>
      <c r="J38" s="23"/>
      <c r="K38" s="46" t="s">
        <v>753</v>
      </c>
      <c r="L38" s="23" t="s">
        <v>588</v>
      </c>
      <c r="M38" s="23">
        <v>1.23</v>
      </c>
      <c r="N38" s="23">
        <v>100</v>
      </c>
      <c r="O38" s="23" t="str">
        <f t="shared" si="1"/>
        <v/>
      </c>
      <c r="P38" s="37"/>
      <c r="Q38" s="37">
        <f t="shared" si="2"/>
        <v>0</v>
      </c>
      <c r="R38" s="37"/>
      <c r="S38" s="18"/>
      <c r="T38" s="18"/>
      <c r="AA38" s="2" t="str">
        <f t="shared" si="4"/>
        <v/>
      </c>
    </row>
    <row r="39" spans="2:30" ht="21.95" customHeight="1">
      <c r="B39" s="20" t="s">
        <v>935</v>
      </c>
      <c r="C39" s="20" t="s">
        <v>543</v>
      </c>
      <c r="D39" s="46" t="s">
        <v>522</v>
      </c>
      <c r="E39" s="46" t="s">
        <v>544</v>
      </c>
      <c r="F39" s="23" t="s">
        <v>220</v>
      </c>
      <c r="G39" s="23">
        <f>내역서!G50</f>
        <v>1</v>
      </c>
      <c r="H39" s="23" t="str">
        <f t="shared" si="0"/>
        <v/>
      </c>
      <c r="I39" s="23">
        <f>내역서!J50</f>
        <v>0</v>
      </c>
      <c r="J39" s="23"/>
      <c r="K39" s="46" t="s">
        <v>753</v>
      </c>
      <c r="L39" s="23" t="s">
        <v>588</v>
      </c>
      <c r="M39" s="23">
        <v>1.23</v>
      </c>
      <c r="N39" s="23">
        <v>100</v>
      </c>
      <c r="O39" s="23" t="str">
        <f t="shared" si="1"/>
        <v/>
      </c>
      <c r="P39" s="37"/>
      <c r="Q39" s="37">
        <f t="shared" si="2"/>
        <v>0</v>
      </c>
      <c r="R39" s="37"/>
      <c r="S39" s="18"/>
      <c r="T39" s="18"/>
      <c r="AA39" s="2" t="str">
        <f t="shared" si="4"/>
        <v/>
      </c>
    </row>
    <row r="40" spans="2:30" ht="21.95" customHeight="1">
      <c r="B40" s="20" t="s">
        <v>935</v>
      </c>
      <c r="C40" s="20" t="s">
        <v>545</v>
      </c>
      <c r="D40" s="46" t="s">
        <v>522</v>
      </c>
      <c r="E40" s="46" t="s">
        <v>546</v>
      </c>
      <c r="F40" s="23" t="s">
        <v>220</v>
      </c>
      <c r="G40" s="23">
        <f>내역서!G51</f>
        <v>1</v>
      </c>
      <c r="H40" s="23" t="str">
        <f t="shared" si="0"/>
        <v/>
      </c>
      <c r="I40" s="23">
        <f>내역서!J51</f>
        <v>0</v>
      </c>
      <c r="J40" s="23"/>
      <c r="K40" s="46" t="s">
        <v>753</v>
      </c>
      <c r="L40" s="23" t="s">
        <v>588</v>
      </c>
      <c r="M40" s="23">
        <v>1.23</v>
      </c>
      <c r="N40" s="23">
        <v>100</v>
      </c>
      <c r="O40" s="23" t="str">
        <f t="shared" si="1"/>
        <v/>
      </c>
      <c r="P40" s="37"/>
      <c r="Q40" s="37">
        <f t="shared" si="2"/>
        <v>0</v>
      </c>
      <c r="R40" s="37"/>
      <c r="S40" s="18"/>
      <c r="T40" s="18"/>
      <c r="AA40" s="2" t="str">
        <f t="shared" si="4"/>
        <v/>
      </c>
    </row>
    <row r="41" spans="2:30" ht="21.95" customHeight="1">
      <c r="B41" s="20" t="s">
        <v>935</v>
      </c>
      <c r="C41" s="20" t="s">
        <v>586</v>
      </c>
      <c r="D41" s="46" t="s">
        <v>587</v>
      </c>
      <c r="E41" s="46" t="s">
        <v>588</v>
      </c>
      <c r="F41" s="23" t="s">
        <v>589</v>
      </c>
      <c r="G41" s="23">
        <f>IF(H41*I41/100+0.5 &lt;1, TRUNC(H41*I41/100, 3), TRUNC(H41*I41/100+0.5, J41))</f>
        <v>0</v>
      </c>
      <c r="H41" s="23">
        <f>(옵션!$B$12*옵션!$B$41)/100</f>
        <v>85</v>
      </c>
      <c r="I41" s="23">
        <f>SUM(AA5:AA40)</f>
        <v>0</v>
      </c>
      <c r="J41" s="23">
        <f>옵션!$C$41</f>
        <v>0</v>
      </c>
      <c r="K41" s="46"/>
      <c r="L41" s="23"/>
      <c r="M41" s="23"/>
      <c r="N41" s="23"/>
      <c r="O41" s="23" t="str">
        <f t="shared" si="1"/>
        <v/>
      </c>
      <c r="P41" s="37"/>
      <c r="Q41" s="37">
        <f t="shared" si="2"/>
        <v>0</v>
      </c>
      <c r="R41" s="37"/>
      <c r="S41" s="18"/>
      <c r="T41" s="18"/>
      <c r="Z41" s="2" t="s">
        <v>765</v>
      </c>
      <c r="AA41" s="2">
        <f>SUM(AA5:AA40)</f>
        <v>0</v>
      </c>
      <c r="AB41" s="2">
        <f>SUM(AB5:AB40)</f>
        <v>0</v>
      </c>
      <c r="AC41" s="2">
        <f>SUM(AC5:AC40)</f>
        <v>0</v>
      </c>
      <c r="AD41" s="2">
        <f>SUM(AD5:AD40)</f>
        <v>0</v>
      </c>
    </row>
    <row r="42" spans="2:30" ht="21.95" customHeight="1">
      <c r="B42" s="20" t="s">
        <v>935</v>
      </c>
      <c r="C42" s="20" t="s">
        <v>590</v>
      </c>
      <c r="D42" s="46" t="s">
        <v>587</v>
      </c>
      <c r="E42" s="46" t="s">
        <v>591</v>
      </c>
      <c r="F42" s="23" t="s">
        <v>589</v>
      </c>
      <c r="G42" s="23">
        <f>IF(H42*I42/100+0.5 &lt;1, TRUNC(H42*I42/100, 3), TRUNC(H42*I42/100+0.5, J42))</f>
        <v>0</v>
      </c>
      <c r="H42" s="23">
        <f>(옵션!$B$12*옵션!$B$41)/100</f>
        <v>85</v>
      </c>
      <c r="I42" s="23">
        <f>SUM(AB5:AB40)</f>
        <v>0</v>
      </c>
      <c r="J42" s="23">
        <f>옵션!$C$41</f>
        <v>0</v>
      </c>
      <c r="K42" s="46"/>
      <c r="L42" s="23"/>
      <c r="M42" s="23"/>
      <c r="N42" s="23"/>
      <c r="O42" s="23" t="str">
        <f t="shared" si="1"/>
        <v/>
      </c>
      <c r="P42" s="37"/>
      <c r="Q42" s="37">
        <f t="shared" si="2"/>
        <v>0</v>
      </c>
      <c r="R42" s="37"/>
      <c r="S42" s="18"/>
      <c r="T42" s="18"/>
    </row>
    <row r="43" spans="2:30" ht="21.95" customHeight="1">
      <c r="B43" s="20" t="s">
        <v>935</v>
      </c>
      <c r="C43" s="20" t="s">
        <v>594</v>
      </c>
      <c r="D43" s="46" t="s">
        <v>587</v>
      </c>
      <c r="E43" s="46" t="s">
        <v>595</v>
      </c>
      <c r="F43" s="23" t="s">
        <v>589</v>
      </c>
      <c r="G43" s="23">
        <f>IF(H43*I43/100+0.5 &lt;1, TRUNC(H43*I43/100, 3), TRUNC(H43*I43/100+0.5, J43))</f>
        <v>0</v>
      </c>
      <c r="H43" s="23">
        <f>(옵션!$B$12*옵션!$B$41)/100</f>
        <v>85</v>
      </c>
      <c r="I43" s="23">
        <f>SUM(AC5:AC40)</f>
        <v>0</v>
      </c>
      <c r="J43" s="23">
        <f>옵션!$C$41</f>
        <v>0</v>
      </c>
      <c r="K43" s="46"/>
      <c r="L43" s="23"/>
      <c r="M43" s="23"/>
      <c r="N43" s="23"/>
      <c r="O43" s="23" t="str">
        <f t="shared" si="1"/>
        <v/>
      </c>
      <c r="P43" s="37"/>
      <c r="Q43" s="37">
        <f t="shared" si="2"/>
        <v>0</v>
      </c>
      <c r="R43" s="37"/>
      <c r="S43" s="18"/>
      <c r="T43" s="18"/>
    </row>
    <row r="44" spans="2:30" ht="21.95" customHeight="1">
      <c r="B44" s="20" t="s">
        <v>935</v>
      </c>
      <c r="C44" s="20" t="s">
        <v>596</v>
      </c>
      <c r="D44" s="46" t="s">
        <v>587</v>
      </c>
      <c r="E44" s="46" t="s">
        <v>597</v>
      </c>
      <c r="F44" s="23" t="s">
        <v>589</v>
      </c>
      <c r="G44" s="23">
        <f>IF(H44*I44/100+0.5 &lt;1, TRUNC(H44*I44/100, 3), TRUNC(H44*I44/100+0.5, J44))</f>
        <v>0</v>
      </c>
      <c r="H44" s="23">
        <f>(옵션!$B$12*옵션!$B$41)/100</f>
        <v>85</v>
      </c>
      <c r="I44" s="23">
        <f>SUM(AD5:AD40)</f>
        <v>0</v>
      </c>
      <c r="J44" s="23">
        <f>옵션!$C$41</f>
        <v>0</v>
      </c>
      <c r="K44" s="46"/>
      <c r="L44" s="23"/>
      <c r="M44" s="23"/>
      <c r="N44" s="23"/>
      <c r="O44" s="23" t="str">
        <f t="shared" si="1"/>
        <v/>
      </c>
      <c r="P44" s="37"/>
      <c r="Q44" s="37">
        <f t="shared" si="2"/>
        <v>0</v>
      </c>
      <c r="R44" s="37"/>
      <c r="S44" s="18"/>
      <c r="T44" s="18"/>
    </row>
    <row r="45" spans="2:30" ht="21.95" customHeight="1">
      <c r="D45" s="46"/>
      <c r="E45" s="46"/>
      <c r="F45" s="23"/>
      <c r="G45" s="23"/>
      <c r="H45" s="23"/>
      <c r="I45" s="23"/>
      <c r="J45" s="23"/>
      <c r="K45" s="46"/>
      <c r="L45" s="23"/>
      <c r="M45" s="23"/>
      <c r="N45" s="23"/>
      <c r="O45" s="23"/>
      <c r="P45" s="37"/>
      <c r="Q45" s="37"/>
      <c r="R45" s="37"/>
      <c r="S45" s="18"/>
      <c r="T45" s="18"/>
    </row>
    <row r="46" spans="2:30" ht="21.95" customHeight="1">
      <c r="D46" s="46"/>
      <c r="E46" s="46"/>
      <c r="F46" s="23"/>
      <c r="G46" s="23"/>
      <c r="H46" s="23"/>
      <c r="I46" s="23"/>
      <c r="J46" s="23"/>
      <c r="K46" s="46"/>
      <c r="L46" s="23"/>
      <c r="M46" s="23"/>
      <c r="N46" s="23"/>
      <c r="O46" s="23"/>
      <c r="P46" s="37"/>
      <c r="Q46" s="37"/>
      <c r="R46" s="37"/>
      <c r="S46" s="18"/>
      <c r="T46" s="18"/>
    </row>
    <row r="47" spans="2:30" ht="21.95" customHeight="1">
      <c r="D47" s="46"/>
      <c r="E47" s="46"/>
      <c r="F47" s="23"/>
      <c r="G47" s="23"/>
      <c r="H47" s="23"/>
      <c r="I47" s="23"/>
      <c r="J47" s="23"/>
      <c r="K47" s="46"/>
      <c r="L47" s="23"/>
      <c r="M47" s="23"/>
      <c r="N47" s="23"/>
      <c r="O47" s="23"/>
      <c r="P47" s="37"/>
      <c r="Q47" s="37"/>
      <c r="R47" s="37"/>
      <c r="S47" s="18"/>
      <c r="T47" s="18"/>
    </row>
    <row r="48" spans="2:30" ht="21.95" customHeight="1">
      <c r="D48" s="46"/>
      <c r="E48" s="46"/>
      <c r="F48" s="23"/>
      <c r="G48" s="23"/>
      <c r="H48" s="23"/>
      <c r="I48" s="23"/>
      <c r="J48" s="23"/>
      <c r="K48" s="46"/>
      <c r="L48" s="23"/>
      <c r="M48" s="23"/>
      <c r="N48" s="23"/>
      <c r="O48" s="23"/>
      <c r="P48" s="37"/>
      <c r="Q48" s="37"/>
      <c r="R48" s="37"/>
      <c r="S48" s="18"/>
      <c r="T48" s="18"/>
    </row>
    <row r="49" spans="2:27" ht="21.95" customHeight="1">
      <c r="D49" s="46"/>
      <c r="E49" s="46"/>
      <c r="F49" s="23"/>
      <c r="G49" s="23"/>
      <c r="H49" s="23"/>
      <c r="I49" s="23"/>
      <c r="J49" s="23"/>
      <c r="K49" s="46"/>
      <c r="L49" s="23"/>
      <c r="M49" s="23"/>
      <c r="N49" s="23"/>
      <c r="O49" s="23"/>
      <c r="P49" s="37"/>
      <c r="Q49" s="37"/>
      <c r="R49" s="37"/>
      <c r="S49" s="18"/>
      <c r="T49" s="18"/>
    </row>
    <row r="50" spans="2:27" ht="21.95" customHeight="1">
      <c r="D50" s="46"/>
      <c r="E50" s="46"/>
      <c r="F50" s="23"/>
      <c r="G50" s="23"/>
      <c r="H50" s="23"/>
      <c r="I50" s="23"/>
      <c r="J50" s="23"/>
      <c r="K50" s="46"/>
      <c r="L50" s="23"/>
      <c r="M50" s="23"/>
      <c r="N50" s="23"/>
      <c r="O50" s="23"/>
      <c r="P50" s="37"/>
      <c r="Q50" s="37"/>
      <c r="R50" s="37"/>
      <c r="S50" s="18"/>
      <c r="T50" s="18"/>
    </row>
    <row r="51" spans="2:27" ht="21.95" customHeight="1">
      <c r="D51" s="46"/>
      <c r="E51" s="46"/>
      <c r="F51" s="23"/>
      <c r="G51" s="23"/>
      <c r="H51" s="23"/>
      <c r="I51" s="23"/>
      <c r="J51" s="23"/>
      <c r="K51" s="46"/>
      <c r="L51" s="23"/>
      <c r="M51" s="23"/>
      <c r="N51" s="23"/>
      <c r="O51" s="23"/>
      <c r="P51" s="37"/>
      <c r="Q51" s="37"/>
      <c r="R51" s="37"/>
      <c r="S51" s="18"/>
      <c r="T51" s="18"/>
    </row>
    <row r="52" spans="2:27" ht="21.95" customHeight="1">
      <c r="D52" s="46"/>
      <c r="E52" s="46"/>
      <c r="F52" s="23"/>
      <c r="G52" s="23"/>
      <c r="H52" s="23"/>
      <c r="I52" s="23"/>
      <c r="J52" s="23"/>
      <c r="K52" s="46"/>
      <c r="L52" s="23"/>
      <c r="M52" s="23"/>
      <c r="N52" s="23"/>
      <c r="O52" s="23"/>
      <c r="P52" s="37"/>
      <c r="Q52" s="37"/>
      <c r="R52" s="37"/>
      <c r="S52" s="18"/>
      <c r="T52" s="18"/>
    </row>
    <row r="53" spans="2:27" ht="21.95" customHeight="1">
      <c r="D53" s="46"/>
      <c r="E53" s="46"/>
      <c r="F53" s="23"/>
      <c r="G53" s="23"/>
      <c r="H53" s="23"/>
      <c r="I53" s="23"/>
      <c r="J53" s="23"/>
      <c r="K53" s="46"/>
      <c r="L53" s="23"/>
      <c r="M53" s="23"/>
      <c r="N53" s="23"/>
      <c r="O53" s="23"/>
      <c r="P53" s="37"/>
      <c r="Q53" s="37"/>
      <c r="R53" s="37"/>
      <c r="S53" s="18"/>
      <c r="T53" s="18"/>
    </row>
    <row r="54" spans="2:27" ht="21.95" customHeight="1">
      <c r="D54" s="46"/>
      <c r="E54" s="46"/>
      <c r="F54" s="23"/>
      <c r="G54" s="23"/>
      <c r="H54" s="23"/>
      <c r="I54" s="23"/>
      <c r="J54" s="23"/>
      <c r="K54" s="46"/>
      <c r="L54" s="23"/>
      <c r="M54" s="23"/>
      <c r="N54" s="23"/>
      <c r="O54" s="23"/>
      <c r="P54" s="37"/>
      <c r="Q54" s="37"/>
      <c r="R54" s="37"/>
      <c r="S54" s="18"/>
      <c r="T54" s="18"/>
    </row>
    <row r="55" spans="2:27" ht="21.95" customHeight="1">
      <c r="D55" s="46"/>
      <c r="E55" s="46"/>
      <c r="F55" s="23"/>
      <c r="G55" s="23"/>
      <c r="H55" s="23"/>
      <c r="I55" s="23"/>
      <c r="J55" s="23"/>
      <c r="K55" s="46"/>
      <c r="L55" s="23"/>
      <c r="M55" s="23"/>
      <c r="N55" s="23"/>
      <c r="O55" s="23"/>
      <c r="P55" s="37"/>
      <c r="Q55" s="37"/>
      <c r="R55" s="37"/>
      <c r="S55" s="18"/>
      <c r="T55" s="18"/>
    </row>
    <row r="56" spans="2:27" ht="21.95" customHeight="1">
      <c r="B56" s="20" t="s">
        <v>957</v>
      </c>
      <c r="D56" s="266" t="s">
        <v>958</v>
      </c>
      <c r="E56" s="267"/>
      <c r="F56" s="267"/>
      <c r="G56" s="267"/>
      <c r="H56" s="267"/>
      <c r="I56" s="267"/>
      <c r="J56" s="267"/>
      <c r="K56" s="267"/>
      <c r="L56" s="267"/>
      <c r="M56" s="267"/>
      <c r="N56" s="267"/>
      <c r="O56" s="267"/>
      <c r="P56" s="267"/>
      <c r="Q56" s="267"/>
      <c r="R56" s="267"/>
      <c r="S56" s="267"/>
      <c r="T56" s="268"/>
    </row>
    <row r="57" spans="2:27" ht="21.95" customHeight="1">
      <c r="B57" s="20" t="s">
        <v>941</v>
      </c>
      <c r="C57" s="20" t="s">
        <v>171</v>
      </c>
      <c r="D57" s="46" t="s">
        <v>172</v>
      </c>
      <c r="E57" s="46" t="s">
        <v>173</v>
      </c>
      <c r="F57" s="23" t="s">
        <v>174</v>
      </c>
      <c r="G57" s="23">
        <f>내역서!G83</f>
        <v>17</v>
      </c>
      <c r="H57" s="23" t="str">
        <f t="shared" ref="H57:H75" si="5">IF(I57&lt;&gt;0, G57-I57, "")</f>
        <v/>
      </c>
      <c r="I57" s="23">
        <f>내역서!J83</f>
        <v>0</v>
      </c>
      <c r="J57" s="23">
        <v>10</v>
      </c>
      <c r="K57" s="46" t="s">
        <v>753</v>
      </c>
      <c r="L57" s="23" t="s">
        <v>588</v>
      </c>
      <c r="M57" s="23">
        <v>0.08</v>
      </c>
      <c r="N57" s="23">
        <v>120</v>
      </c>
      <c r="O57" s="23" t="str">
        <f t="shared" ref="O57:O77" si="6">IF(I57*M57=0, "", I57*M57*(N57/100))</f>
        <v/>
      </c>
      <c r="P57" s="37"/>
      <c r="Q57" s="37">
        <f t="shared" ref="Q57:Q77" si="7">TRUNC(P57*M57*N57/100)</f>
        <v>0</v>
      </c>
      <c r="R57" s="37"/>
      <c r="S57" s="18" t="s">
        <v>936</v>
      </c>
      <c r="T57" s="18"/>
      <c r="AA57" s="2" t="str">
        <f t="shared" ref="AA57:AA68" si="8">O57</f>
        <v/>
      </c>
    </row>
    <row r="58" spans="2:27" ht="21.95" customHeight="1">
      <c r="B58" s="20" t="s">
        <v>941</v>
      </c>
      <c r="C58" s="20" t="s">
        <v>178</v>
      </c>
      <c r="D58" s="46" t="s">
        <v>172</v>
      </c>
      <c r="E58" s="46" t="s">
        <v>179</v>
      </c>
      <c r="F58" s="23" t="s">
        <v>174</v>
      </c>
      <c r="G58" s="23">
        <f>내역서!G84</f>
        <v>76</v>
      </c>
      <c r="H58" s="23" t="str">
        <f t="shared" si="5"/>
        <v/>
      </c>
      <c r="I58" s="23">
        <f>내역서!J84</f>
        <v>0</v>
      </c>
      <c r="J58" s="23">
        <v>10</v>
      </c>
      <c r="K58" s="46" t="s">
        <v>753</v>
      </c>
      <c r="L58" s="23" t="s">
        <v>588</v>
      </c>
      <c r="M58" s="23">
        <v>0.14000000000000001</v>
      </c>
      <c r="N58" s="23">
        <v>120</v>
      </c>
      <c r="O58" s="23" t="str">
        <f t="shared" si="6"/>
        <v/>
      </c>
      <c r="P58" s="37"/>
      <c r="Q58" s="37">
        <f t="shared" si="7"/>
        <v>0</v>
      </c>
      <c r="R58" s="37"/>
      <c r="S58" s="18" t="s">
        <v>936</v>
      </c>
      <c r="T58" s="18"/>
      <c r="AA58" s="2" t="str">
        <f t="shared" si="8"/>
        <v/>
      </c>
    </row>
    <row r="59" spans="2:27" ht="21.95" customHeight="1">
      <c r="B59" s="20" t="s">
        <v>941</v>
      </c>
      <c r="C59" s="20" t="s">
        <v>180</v>
      </c>
      <c r="D59" s="46" t="s">
        <v>172</v>
      </c>
      <c r="E59" s="46" t="s">
        <v>181</v>
      </c>
      <c r="F59" s="23" t="s">
        <v>174</v>
      </c>
      <c r="G59" s="23">
        <f>내역서!G85</f>
        <v>32</v>
      </c>
      <c r="H59" s="23" t="str">
        <f t="shared" si="5"/>
        <v/>
      </c>
      <c r="I59" s="23">
        <f>내역서!J85</f>
        <v>0</v>
      </c>
      <c r="J59" s="23">
        <v>10</v>
      </c>
      <c r="K59" s="46" t="s">
        <v>753</v>
      </c>
      <c r="L59" s="23" t="s">
        <v>588</v>
      </c>
      <c r="M59" s="23">
        <v>0.2</v>
      </c>
      <c r="N59" s="23">
        <v>120</v>
      </c>
      <c r="O59" s="23" t="str">
        <f t="shared" si="6"/>
        <v/>
      </c>
      <c r="P59" s="37"/>
      <c r="Q59" s="37">
        <f t="shared" si="7"/>
        <v>0</v>
      </c>
      <c r="R59" s="37"/>
      <c r="S59" s="18" t="s">
        <v>936</v>
      </c>
      <c r="T59" s="18"/>
      <c r="AA59" s="2" t="str">
        <f t="shared" si="8"/>
        <v/>
      </c>
    </row>
    <row r="60" spans="2:27" ht="21.95" customHeight="1">
      <c r="B60" s="20" t="s">
        <v>941</v>
      </c>
      <c r="C60" s="20" t="s">
        <v>186</v>
      </c>
      <c r="D60" s="46" t="s">
        <v>172</v>
      </c>
      <c r="E60" s="46" t="s">
        <v>187</v>
      </c>
      <c r="F60" s="23" t="s">
        <v>174</v>
      </c>
      <c r="G60" s="23">
        <f>내역서!G86</f>
        <v>6</v>
      </c>
      <c r="H60" s="23" t="str">
        <f t="shared" si="5"/>
        <v/>
      </c>
      <c r="I60" s="23">
        <f>내역서!J86</f>
        <v>0</v>
      </c>
      <c r="J60" s="23">
        <v>10</v>
      </c>
      <c r="K60" s="46" t="s">
        <v>753</v>
      </c>
      <c r="L60" s="23" t="s">
        <v>588</v>
      </c>
      <c r="M60" s="23">
        <v>0.54</v>
      </c>
      <c r="N60" s="23">
        <v>120</v>
      </c>
      <c r="O60" s="23" t="str">
        <f t="shared" si="6"/>
        <v/>
      </c>
      <c r="P60" s="37"/>
      <c r="Q60" s="37">
        <f t="shared" si="7"/>
        <v>0</v>
      </c>
      <c r="R60" s="37"/>
      <c r="S60" s="18" t="s">
        <v>936</v>
      </c>
      <c r="T60" s="18"/>
      <c r="AA60" s="2" t="str">
        <f t="shared" si="8"/>
        <v/>
      </c>
    </row>
    <row r="61" spans="2:27" ht="21.95" customHeight="1">
      <c r="B61" s="20" t="s">
        <v>941</v>
      </c>
      <c r="C61" s="20" t="s">
        <v>208</v>
      </c>
      <c r="D61" s="46" t="s">
        <v>206</v>
      </c>
      <c r="E61" s="46" t="s">
        <v>209</v>
      </c>
      <c r="F61" s="23" t="s">
        <v>174</v>
      </c>
      <c r="G61" s="23">
        <f>내역서!G87</f>
        <v>1</v>
      </c>
      <c r="H61" s="23" t="str">
        <f t="shared" si="5"/>
        <v/>
      </c>
      <c r="I61" s="23">
        <f>내역서!J87</f>
        <v>0</v>
      </c>
      <c r="J61" s="23">
        <v>10</v>
      </c>
      <c r="K61" s="46" t="s">
        <v>753</v>
      </c>
      <c r="L61" s="23" t="s">
        <v>588</v>
      </c>
      <c r="M61" s="23">
        <v>4.3999999999999997E-2</v>
      </c>
      <c r="N61" s="23">
        <v>100</v>
      </c>
      <c r="O61" s="23" t="str">
        <f t="shared" si="6"/>
        <v/>
      </c>
      <c r="P61" s="37"/>
      <c r="Q61" s="37">
        <f t="shared" si="7"/>
        <v>0</v>
      </c>
      <c r="R61" s="37"/>
      <c r="S61" s="18" t="s">
        <v>936</v>
      </c>
      <c r="T61" s="18"/>
      <c r="AA61" s="2" t="str">
        <f t="shared" si="8"/>
        <v/>
      </c>
    </row>
    <row r="62" spans="2:27" ht="21.95" customHeight="1">
      <c r="B62" s="20" t="s">
        <v>941</v>
      </c>
      <c r="C62" s="20" t="s">
        <v>210</v>
      </c>
      <c r="D62" s="46" t="s">
        <v>206</v>
      </c>
      <c r="E62" s="46" t="s">
        <v>211</v>
      </c>
      <c r="F62" s="23" t="s">
        <v>174</v>
      </c>
      <c r="G62" s="23">
        <f>내역서!G88</f>
        <v>8</v>
      </c>
      <c r="H62" s="23" t="str">
        <f t="shared" si="5"/>
        <v/>
      </c>
      <c r="I62" s="23">
        <f>내역서!J88</f>
        <v>0</v>
      </c>
      <c r="J62" s="23">
        <v>10</v>
      </c>
      <c r="K62" s="46" t="s">
        <v>753</v>
      </c>
      <c r="L62" s="23" t="s">
        <v>588</v>
      </c>
      <c r="M62" s="23">
        <v>7.1999999999999995E-2</v>
      </c>
      <c r="N62" s="23">
        <v>100</v>
      </c>
      <c r="O62" s="23" t="str">
        <f t="shared" si="6"/>
        <v/>
      </c>
      <c r="P62" s="37"/>
      <c r="Q62" s="37">
        <f t="shared" si="7"/>
        <v>0</v>
      </c>
      <c r="R62" s="37"/>
      <c r="S62" s="18" t="s">
        <v>936</v>
      </c>
      <c r="T62" s="18"/>
      <c r="AA62" s="2" t="str">
        <f t="shared" si="8"/>
        <v/>
      </c>
    </row>
    <row r="63" spans="2:27" ht="21.95" customHeight="1">
      <c r="B63" s="20" t="s">
        <v>941</v>
      </c>
      <c r="C63" s="20" t="s">
        <v>212</v>
      </c>
      <c r="D63" s="46" t="s">
        <v>206</v>
      </c>
      <c r="E63" s="46" t="s">
        <v>213</v>
      </c>
      <c r="F63" s="23" t="s">
        <v>174</v>
      </c>
      <c r="G63" s="23">
        <f>내역서!G89</f>
        <v>1</v>
      </c>
      <c r="H63" s="23" t="str">
        <f t="shared" si="5"/>
        <v/>
      </c>
      <c r="I63" s="23">
        <f>내역서!J89</f>
        <v>0</v>
      </c>
      <c r="J63" s="23">
        <v>10</v>
      </c>
      <c r="K63" s="46" t="s">
        <v>753</v>
      </c>
      <c r="L63" s="23" t="s">
        <v>588</v>
      </c>
      <c r="M63" s="23">
        <v>8.6999999999999994E-2</v>
      </c>
      <c r="N63" s="23">
        <v>100</v>
      </c>
      <c r="O63" s="23" t="str">
        <f t="shared" si="6"/>
        <v/>
      </c>
      <c r="P63" s="37"/>
      <c r="Q63" s="37">
        <f t="shared" si="7"/>
        <v>0</v>
      </c>
      <c r="R63" s="37"/>
      <c r="S63" s="18" t="s">
        <v>936</v>
      </c>
      <c r="T63" s="18"/>
      <c r="AA63" s="2" t="str">
        <f t="shared" si="8"/>
        <v/>
      </c>
    </row>
    <row r="64" spans="2:27" ht="21.95" customHeight="1">
      <c r="B64" s="20" t="s">
        <v>941</v>
      </c>
      <c r="C64" s="20" t="s">
        <v>216</v>
      </c>
      <c r="D64" s="46" t="s">
        <v>206</v>
      </c>
      <c r="E64" s="46" t="s">
        <v>217</v>
      </c>
      <c r="F64" s="23" t="s">
        <v>174</v>
      </c>
      <c r="G64" s="23">
        <f>내역서!G90</f>
        <v>1</v>
      </c>
      <c r="H64" s="23" t="str">
        <f t="shared" si="5"/>
        <v/>
      </c>
      <c r="I64" s="23">
        <f>내역서!J90</f>
        <v>0</v>
      </c>
      <c r="J64" s="23">
        <v>10</v>
      </c>
      <c r="K64" s="46" t="s">
        <v>753</v>
      </c>
      <c r="L64" s="23" t="s">
        <v>588</v>
      </c>
      <c r="M64" s="23">
        <v>0.17599999999999999</v>
      </c>
      <c r="N64" s="23">
        <v>100</v>
      </c>
      <c r="O64" s="23" t="str">
        <f t="shared" si="6"/>
        <v/>
      </c>
      <c r="P64" s="37"/>
      <c r="Q64" s="37">
        <f t="shared" si="7"/>
        <v>0</v>
      </c>
      <c r="R64" s="37"/>
      <c r="S64" s="18" t="s">
        <v>936</v>
      </c>
      <c r="T64" s="18"/>
      <c r="AA64" s="2" t="str">
        <f t="shared" si="8"/>
        <v/>
      </c>
    </row>
    <row r="65" spans="2:28" ht="21.95" customHeight="1">
      <c r="B65" s="20" t="s">
        <v>941</v>
      </c>
      <c r="C65" s="20" t="s">
        <v>380</v>
      </c>
      <c r="D65" s="46" t="s">
        <v>381</v>
      </c>
      <c r="E65" s="46" t="s">
        <v>382</v>
      </c>
      <c r="F65" s="23" t="s">
        <v>174</v>
      </c>
      <c r="G65" s="23">
        <f>내역서!G98</f>
        <v>84</v>
      </c>
      <c r="H65" s="23" t="str">
        <f t="shared" si="5"/>
        <v/>
      </c>
      <c r="I65" s="23">
        <f>내역서!J98</f>
        <v>0</v>
      </c>
      <c r="J65" s="23">
        <v>10</v>
      </c>
      <c r="K65" s="46" t="s">
        <v>753</v>
      </c>
      <c r="L65" s="23" t="s">
        <v>588</v>
      </c>
      <c r="M65" s="23">
        <v>6.0000000000000001E-3</v>
      </c>
      <c r="N65" s="23">
        <v>150</v>
      </c>
      <c r="O65" s="23" t="str">
        <f t="shared" si="6"/>
        <v/>
      </c>
      <c r="P65" s="37"/>
      <c r="Q65" s="37">
        <f t="shared" si="7"/>
        <v>0</v>
      </c>
      <c r="R65" s="37"/>
      <c r="S65" s="18" t="s">
        <v>766</v>
      </c>
      <c r="T65" s="18"/>
      <c r="AA65" s="2" t="str">
        <f t="shared" si="8"/>
        <v/>
      </c>
    </row>
    <row r="66" spans="2:28" ht="21.95" customHeight="1">
      <c r="B66" s="20" t="s">
        <v>941</v>
      </c>
      <c r="C66" s="20" t="s">
        <v>385</v>
      </c>
      <c r="D66" s="46" t="s">
        <v>381</v>
      </c>
      <c r="E66" s="46" t="s">
        <v>386</v>
      </c>
      <c r="F66" s="23" t="s">
        <v>174</v>
      </c>
      <c r="G66" s="23">
        <f>내역서!G99</f>
        <v>7</v>
      </c>
      <c r="H66" s="23" t="str">
        <f t="shared" si="5"/>
        <v/>
      </c>
      <c r="I66" s="23">
        <f>내역서!J99</f>
        <v>0</v>
      </c>
      <c r="J66" s="23">
        <v>10</v>
      </c>
      <c r="K66" s="46" t="s">
        <v>753</v>
      </c>
      <c r="L66" s="23" t="s">
        <v>588</v>
      </c>
      <c r="M66" s="23">
        <v>6.0000000000000001E-3</v>
      </c>
      <c r="N66" s="23">
        <v>150</v>
      </c>
      <c r="O66" s="23" t="str">
        <f t="shared" si="6"/>
        <v/>
      </c>
      <c r="P66" s="37"/>
      <c r="Q66" s="37">
        <f t="shared" si="7"/>
        <v>0</v>
      </c>
      <c r="R66" s="37"/>
      <c r="S66" s="18" t="s">
        <v>766</v>
      </c>
      <c r="T66" s="18"/>
      <c r="AA66" s="2" t="str">
        <f t="shared" si="8"/>
        <v/>
      </c>
    </row>
    <row r="67" spans="2:28" ht="21.95" customHeight="1">
      <c r="B67" s="20" t="s">
        <v>941</v>
      </c>
      <c r="C67" s="20" t="s">
        <v>387</v>
      </c>
      <c r="D67" s="46" t="s">
        <v>381</v>
      </c>
      <c r="E67" s="46" t="s">
        <v>388</v>
      </c>
      <c r="F67" s="23" t="s">
        <v>174</v>
      </c>
      <c r="G67" s="23">
        <f>내역서!G100</f>
        <v>25</v>
      </c>
      <c r="H67" s="23" t="str">
        <f t="shared" si="5"/>
        <v/>
      </c>
      <c r="I67" s="23">
        <f>내역서!J100</f>
        <v>0</v>
      </c>
      <c r="J67" s="23">
        <v>10</v>
      </c>
      <c r="K67" s="46" t="s">
        <v>753</v>
      </c>
      <c r="L67" s="23" t="s">
        <v>588</v>
      </c>
      <c r="M67" s="23">
        <v>6.0000000000000001E-3</v>
      </c>
      <c r="N67" s="23">
        <v>150</v>
      </c>
      <c r="O67" s="23" t="str">
        <f t="shared" si="6"/>
        <v/>
      </c>
      <c r="P67" s="37"/>
      <c r="Q67" s="37">
        <f t="shared" si="7"/>
        <v>0</v>
      </c>
      <c r="R67" s="37"/>
      <c r="S67" s="18" t="s">
        <v>766</v>
      </c>
      <c r="T67" s="18"/>
      <c r="AA67" s="2" t="str">
        <f t="shared" si="8"/>
        <v/>
      </c>
    </row>
    <row r="68" spans="2:28" ht="21.95" customHeight="1">
      <c r="B68" s="20" t="s">
        <v>941</v>
      </c>
      <c r="C68" s="20" t="s">
        <v>391</v>
      </c>
      <c r="D68" s="46" t="s">
        <v>381</v>
      </c>
      <c r="E68" s="46" t="s">
        <v>392</v>
      </c>
      <c r="F68" s="23" t="s">
        <v>174</v>
      </c>
      <c r="G68" s="23">
        <f>내역서!G101</f>
        <v>7</v>
      </c>
      <c r="H68" s="23" t="str">
        <f t="shared" si="5"/>
        <v/>
      </c>
      <c r="I68" s="23">
        <f>내역서!J101</f>
        <v>0</v>
      </c>
      <c r="J68" s="23">
        <v>10</v>
      </c>
      <c r="K68" s="46" t="s">
        <v>753</v>
      </c>
      <c r="L68" s="23" t="s">
        <v>588</v>
      </c>
      <c r="M68" s="23">
        <v>7.0000000000000001E-3</v>
      </c>
      <c r="N68" s="23">
        <v>150</v>
      </c>
      <c r="O68" s="23" t="str">
        <f t="shared" si="6"/>
        <v/>
      </c>
      <c r="P68" s="37"/>
      <c r="Q68" s="37">
        <f t="shared" si="7"/>
        <v>0</v>
      </c>
      <c r="R68" s="37"/>
      <c r="S68" s="18" t="s">
        <v>766</v>
      </c>
      <c r="T68" s="18"/>
      <c r="AA68" s="2" t="str">
        <f t="shared" si="8"/>
        <v/>
      </c>
    </row>
    <row r="69" spans="2:28" ht="21.95" customHeight="1">
      <c r="B69" s="20" t="s">
        <v>941</v>
      </c>
      <c r="C69" s="20" t="s">
        <v>403</v>
      </c>
      <c r="D69" s="46" t="s">
        <v>398</v>
      </c>
      <c r="E69" s="46" t="s">
        <v>404</v>
      </c>
      <c r="F69" s="23" t="s">
        <v>174</v>
      </c>
      <c r="G69" s="23">
        <f>내역서!G102</f>
        <v>24</v>
      </c>
      <c r="H69" s="23" t="str">
        <f t="shared" si="5"/>
        <v/>
      </c>
      <c r="I69" s="23">
        <f>내역서!J102</f>
        <v>0</v>
      </c>
      <c r="J69" s="23">
        <v>5</v>
      </c>
      <c r="K69" s="46" t="s">
        <v>754</v>
      </c>
      <c r="L69" s="23" t="s">
        <v>591</v>
      </c>
      <c r="M69" s="23">
        <v>2.5000000000000001E-2</v>
      </c>
      <c r="N69" s="23">
        <v>100</v>
      </c>
      <c r="O69" s="23" t="str">
        <f t="shared" si="6"/>
        <v/>
      </c>
      <c r="P69" s="37"/>
      <c r="Q69" s="37">
        <f t="shared" si="7"/>
        <v>0</v>
      </c>
      <c r="R69" s="37"/>
      <c r="S69" s="18" t="s">
        <v>939</v>
      </c>
      <c r="T69" s="18"/>
      <c r="AB69" s="2" t="str">
        <f t="shared" ref="AB69:AB75" si="9">O69</f>
        <v/>
      </c>
    </row>
    <row r="70" spans="2:28" ht="21.95" customHeight="1">
      <c r="B70" s="20" t="s">
        <v>941</v>
      </c>
      <c r="C70" s="20" t="s">
        <v>407</v>
      </c>
      <c r="D70" s="46" t="s">
        <v>398</v>
      </c>
      <c r="E70" s="46" t="s">
        <v>408</v>
      </c>
      <c r="F70" s="23" t="s">
        <v>174</v>
      </c>
      <c r="G70" s="23">
        <f>내역서!G103</f>
        <v>122</v>
      </c>
      <c r="H70" s="23" t="str">
        <f t="shared" si="5"/>
        <v/>
      </c>
      <c r="I70" s="23">
        <f>내역서!J103</f>
        <v>0</v>
      </c>
      <c r="J70" s="23">
        <v>5</v>
      </c>
      <c r="K70" s="46" t="s">
        <v>754</v>
      </c>
      <c r="L70" s="23" t="s">
        <v>591</v>
      </c>
      <c r="M70" s="23">
        <v>2.1999999999999999E-2</v>
      </c>
      <c r="N70" s="23">
        <v>100</v>
      </c>
      <c r="O70" s="23" t="str">
        <f t="shared" si="6"/>
        <v/>
      </c>
      <c r="P70" s="37"/>
      <c r="Q70" s="37">
        <f t="shared" si="7"/>
        <v>0</v>
      </c>
      <c r="R70" s="37"/>
      <c r="S70" s="18" t="s">
        <v>939</v>
      </c>
      <c r="T70" s="18"/>
      <c r="AB70" s="2" t="str">
        <f t="shared" si="9"/>
        <v/>
      </c>
    </row>
    <row r="71" spans="2:28" ht="21.95" customHeight="1">
      <c r="B71" s="20" t="s">
        <v>941</v>
      </c>
      <c r="C71" s="20" t="s">
        <v>409</v>
      </c>
      <c r="D71" s="46" t="s">
        <v>398</v>
      </c>
      <c r="E71" s="46" t="s">
        <v>410</v>
      </c>
      <c r="F71" s="23" t="s">
        <v>174</v>
      </c>
      <c r="G71" s="23">
        <f>내역서!G104</f>
        <v>8</v>
      </c>
      <c r="H71" s="23" t="str">
        <f t="shared" si="5"/>
        <v/>
      </c>
      <c r="I71" s="23">
        <f>내역서!J104</f>
        <v>0</v>
      </c>
      <c r="J71" s="23">
        <v>5</v>
      </c>
      <c r="K71" s="46" t="s">
        <v>754</v>
      </c>
      <c r="L71" s="23" t="s">
        <v>591</v>
      </c>
      <c r="M71" s="23">
        <v>2.9000000000000001E-2</v>
      </c>
      <c r="N71" s="23">
        <v>100</v>
      </c>
      <c r="O71" s="23" t="str">
        <f t="shared" si="6"/>
        <v/>
      </c>
      <c r="P71" s="37"/>
      <c r="Q71" s="37">
        <f t="shared" si="7"/>
        <v>0</v>
      </c>
      <c r="R71" s="37"/>
      <c r="S71" s="18" t="s">
        <v>939</v>
      </c>
      <c r="T71" s="18"/>
      <c r="AB71" s="2" t="str">
        <f t="shared" si="9"/>
        <v/>
      </c>
    </row>
    <row r="72" spans="2:28" ht="21.95" customHeight="1">
      <c r="B72" s="20" t="s">
        <v>941</v>
      </c>
      <c r="C72" s="20" t="s">
        <v>419</v>
      </c>
      <c r="D72" s="46" t="s">
        <v>420</v>
      </c>
      <c r="E72" s="46" t="s">
        <v>421</v>
      </c>
      <c r="F72" s="23" t="s">
        <v>174</v>
      </c>
      <c r="G72" s="23">
        <f>내역서!G105</f>
        <v>90</v>
      </c>
      <c r="H72" s="23" t="str">
        <f t="shared" si="5"/>
        <v/>
      </c>
      <c r="I72" s="23">
        <f>내역서!J105</f>
        <v>0</v>
      </c>
      <c r="J72" s="23">
        <v>5</v>
      </c>
      <c r="K72" s="46" t="s">
        <v>754</v>
      </c>
      <c r="L72" s="23" t="s">
        <v>591</v>
      </c>
      <c r="M72" s="23">
        <v>5.7000000000000002E-2</v>
      </c>
      <c r="N72" s="23">
        <v>100</v>
      </c>
      <c r="O72" s="23" t="str">
        <f t="shared" si="6"/>
        <v/>
      </c>
      <c r="P72" s="37"/>
      <c r="Q72" s="37">
        <f t="shared" si="7"/>
        <v>0</v>
      </c>
      <c r="R72" s="37"/>
      <c r="S72" s="18" t="s">
        <v>938</v>
      </c>
      <c r="T72" s="18"/>
      <c r="AB72" s="2" t="str">
        <f t="shared" si="9"/>
        <v/>
      </c>
    </row>
    <row r="73" spans="2:28" ht="21.95" customHeight="1">
      <c r="B73" s="20" t="s">
        <v>941</v>
      </c>
      <c r="C73" s="20" t="s">
        <v>427</v>
      </c>
      <c r="D73" s="46" t="s">
        <v>420</v>
      </c>
      <c r="E73" s="46" t="s">
        <v>428</v>
      </c>
      <c r="F73" s="23" t="s">
        <v>174</v>
      </c>
      <c r="G73" s="23">
        <f>내역서!G106</f>
        <v>13</v>
      </c>
      <c r="H73" s="23" t="str">
        <f t="shared" si="5"/>
        <v/>
      </c>
      <c r="I73" s="23">
        <f>내역서!J106</f>
        <v>0</v>
      </c>
      <c r="J73" s="23">
        <v>5</v>
      </c>
      <c r="K73" s="46" t="s">
        <v>754</v>
      </c>
      <c r="L73" s="23" t="s">
        <v>591</v>
      </c>
      <c r="M73" s="23">
        <v>1.6E-2</v>
      </c>
      <c r="N73" s="23">
        <v>100</v>
      </c>
      <c r="O73" s="23" t="str">
        <f t="shared" si="6"/>
        <v/>
      </c>
      <c r="P73" s="37"/>
      <c r="Q73" s="37">
        <f t="shared" si="7"/>
        <v>0</v>
      </c>
      <c r="R73" s="37"/>
      <c r="S73" s="18" t="s">
        <v>939</v>
      </c>
      <c r="T73" s="18"/>
      <c r="AB73" s="2" t="str">
        <f t="shared" si="9"/>
        <v/>
      </c>
    </row>
    <row r="74" spans="2:28" ht="21.95" customHeight="1">
      <c r="B74" s="20" t="s">
        <v>941</v>
      </c>
      <c r="C74" s="20" t="s">
        <v>429</v>
      </c>
      <c r="D74" s="46" t="s">
        <v>420</v>
      </c>
      <c r="E74" s="46" t="s">
        <v>430</v>
      </c>
      <c r="F74" s="23" t="s">
        <v>174</v>
      </c>
      <c r="G74" s="23">
        <f>내역서!G107</f>
        <v>13</v>
      </c>
      <c r="H74" s="23" t="str">
        <f t="shared" si="5"/>
        <v/>
      </c>
      <c r="I74" s="23">
        <f>내역서!J107</f>
        <v>0</v>
      </c>
      <c r="J74" s="23">
        <v>5</v>
      </c>
      <c r="K74" s="46" t="s">
        <v>754</v>
      </c>
      <c r="L74" s="23" t="s">
        <v>591</v>
      </c>
      <c r="M74" s="23">
        <v>2.5999999999999999E-2</v>
      </c>
      <c r="N74" s="23">
        <v>100</v>
      </c>
      <c r="O74" s="23" t="str">
        <f t="shared" si="6"/>
        <v/>
      </c>
      <c r="P74" s="37"/>
      <c r="Q74" s="37">
        <f t="shared" si="7"/>
        <v>0</v>
      </c>
      <c r="R74" s="37"/>
      <c r="S74" s="18" t="s">
        <v>939</v>
      </c>
      <c r="T74" s="18"/>
      <c r="AB74" s="2" t="str">
        <f t="shared" si="9"/>
        <v/>
      </c>
    </row>
    <row r="75" spans="2:28" ht="21.95" customHeight="1">
      <c r="B75" s="20" t="s">
        <v>941</v>
      </c>
      <c r="C75" s="20" t="s">
        <v>431</v>
      </c>
      <c r="D75" s="46" t="s">
        <v>432</v>
      </c>
      <c r="E75" s="46" t="s">
        <v>433</v>
      </c>
      <c r="F75" s="23" t="s">
        <v>174</v>
      </c>
      <c r="G75" s="23">
        <f>내역서!G108</f>
        <v>24</v>
      </c>
      <c r="H75" s="23" t="str">
        <f t="shared" si="5"/>
        <v/>
      </c>
      <c r="I75" s="23">
        <f>내역서!J108</f>
        <v>0</v>
      </c>
      <c r="J75" s="23">
        <v>5</v>
      </c>
      <c r="K75" s="46" t="s">
        <v>754</v>
      </c>
      <c r="L75" s="23" t="s">
        <v>591</v>
      </c>
      <c r="M75" s="23">
        <v>1.9E-2</v>
      </c>
      <c r="N75" s="23">
        <v>100</v>
      </c>
      <c r="O75" s="23" t="str">
        <f t="shared" si="6"/>
        <v/>
      </c>
      <c r="P75" s="37"/>
      <c r="Q75" s="37">
        <f t="shared" si="7"/>
        <v>0</v>
      </c>
      <c r="R75" s="37"/>
      <c r="S75" s="18" t="s">
        <v>939</v>
      </c>
      <c r="T75" s="18"/>
      <c r="AB75" s="2" t="str">
        <f t="shared" si="9"/>
        <v/>
      </c>
    </row>
    <row r="76" spans="2:28" ht="21.95" customHeight="1">
      <c r="B76" s="20" t="s">
        <v>941</v>
      </c>
      <c r="C76" s="20" t="s">
        <v>586</v>
      </c>
      <c r="D76" s="46" t="s">
        <v>587</v>
      </c>
      <c r="E76" s="46" t="s">
        <v>588</v>
      </c>
      <c r="F76" s="23" t="s">
        <v>589</v>
      </c>
      <c r="G76" s="23">
        <f>IF(H76*I76/100+0.5 &lt;1, TRUNC(H76*I76/100, 3), TRUNC(H76*I76/100+0.5, J76))</f>
        <v>0</v>
      </c>
      <c r="H76" s="23">
        <f>(옵션!$B$12*옵션!$B$42)/100</f>
        <v>85</v>
      </c>
      <c r="I76" s="23">
        <f>SUM(AA57:AA75)</f>
        <v>0</v>
      </c>
      <c r="J76" s="23">
        <f>옵션!$C$42</f>
        <v>0</v>
      </c>
      <c r="K76" s="46"/>
      <c r="L76" s="23"/>
      <c r="M76" s="23"/>
      <c r="N76" s="23"/>
      <c r="O76" s="23" t="str">
        <f t="shared" si="6"/>
        <v/>
      </c>
      <c r="P76" s="37"/>
      <c r="Q76" s="37">
        <f t="shared" si="7"/>
        <v>0</v>
      </c>
      <c r="R76" s="37"/>
      <c r="S76" s="18"/>
      <c r="T76" s="18"/>
      <c r="Z76" s="2" t="s">
        <v>765</v>
      </c>
      <c r="AA76" s="2">
        <f>SUM(AA57:AA75)</f>
        <v>0</v>
      </c>
      <c r="AB76" s="2">
        <f>SUM(AB57:AB75)</f>
        <v>0</v>
      </c>
    </row>
    <row r="77" spans="2:28" ht="21.95" customHeight="1">
      <c r="B77" s="20" t="s">
        <v>941</v>
      </c>
      <c r="C77" s="20" t="s">
        <v>590</v>
      </c>
      <c r="D77" s="46" t="s">
        <v>587</v>
      </c>
      <c r="E77" s="46" t="s">
        <v>591</v>
      </c>
      <c r="F77" s="23" t="s">
        <v>589</v>
      </c>
      <c r="G77" s="23">
        <f>IF(H77*I77/100+0.5 &lt;1, TRUNC(H77*I77/100, 3), TRUNC(H77*I77/100+0.5, J77))</f>
        <v>0</v>
      </c>
      <c r="H77" s="23">
        <f>(옵션!$B$12*옵션!$B$42)/100</f>
        <v>85</v>
      </c>
      <c r="I77" s="23">
        <f>SUM(AB57:AB75)</f>
        <v>0</v>
      </c>
      <c r="J77" s="23">
        <f>옵션!$C$42</f>
        <v>0</v>
      </c>
      <c r="K77" s="46"/>
      <c r="L77" s="23"/>
      <c r="M77" s="23"/>
      <c r="N77" s="23"/>
      <c r="O77" s="23" t="str">
        <f t="shared" si="6"/>
        <v/>
      </c>
      <c r="P77" s="37"/>
      <c r="Q77" s="37">
        <f t="shared" si="7"/>
        <v>0</v>
      </c>
      <c r="R77" s="37"/>
      <c r="S77" s="18"/>
      <c r="T77" s="18"/>
    </row>
    <row r="78" spans="2:28" ht="21.95" customHeight="1">
      <c r="D78" s="46"/>
      <c r="E78" s="46"/>
      <c r="F78" s="23"/>
      <c r="G78" s="23"/>
      <c r="H78" s="23"/>
      <c r="I78" s="23"/>
      <c r="J78" s="23"/>
      <c r="K78" s="46"/>
      <c r="L78" s="23"/>
      <c r="M78" s="23"/>
      <c r="N78" s="23"/>
      <c r="O78" s="23"/>
      <c r="P78" s="37"/>
      <c r="Q78" s="37"/>
      <c r="R78" s="37"/>
      <c r="S78" s="18"/>
      <c r="T78" s="18"/>
    </row>
    <row r="79" spans="2:28" ht="21.95" customHeight="1">
      <c r="D79" s="46"/>
      <c r="E79" s="46"/>
      <c r="F79" s="23"/>
      <c r="G79" s="23"/>
      <c r="H79" s="23"/>
      <c r="I79" s="23"/>
      <c r="J79" s="23"/>
      <c r="K79" s="46"/>
      <c r="L79" s="23"/>
      <c r="M79" s="23"/>
      <c r="N79" s="23"/>
      <c r="O79" s="23"/>
      <c r="P79" s="37"/>
      <c r="Q79" s="37"/>
      <c r="R79" s="37"/>
      <c r="S79" s="18"/>
      <c r="T79" s="18"/>
    </row>
    <row r="80" spans="2:28" ht="21.95" customHeight="1">
      <c r="D80" s="46"/>
      <c r="E80" s="46"/>
      <c r="F80" s="23"/>
      <c r="G80" s="23"/>
      <c r="H80" s="23"/>
      <c r="I80" s="23"/>
      <c r="J80" s="23"/>
      <c r="K80" s="46"/>
      <c r="L80" s="23"/>
      <c r="M80" s="23"/>
      <c r="N80" s="23"/>
      <c r="O80" s="23"/>
      <c r="P80" s="37"/>
      <c r="Q80" s="37"/>
      <c r="R80" s="37"/>
      <c r="S80" s="18"/>
      <c r="T80" s="18"/>
    </row>
    <row r="81" spans="2:27" ht="21.95" customHeight="1">
      <c r="D81" s="46"/>
      <c r="E81" s="46"/>
      <c r="F81" s="23"/>
      <c r="G81" s="23"/>
      <c r="H81" s="23"/>
      <c r="I81" s="23"/>
      <c r="J81" s="23"/>
      <c r="K81" s="46"/>
      <c r="L81" s="23"/>
      <c r="M81" s="23"/>
      <c r="N81" s="23"/>
      <c r="O81" s="23"/>
      <c r="P81" s="37"/>
      <c r="Q81" s="37"/>
      <c r="R81" s="37"/>
      <c r="S81" s="18"/>
      <c r="T81" s="18"/>
    </row>
    <row r="82" spans="2:27" ht="21.95" customHeight="1">
      <c r="B82" s="20" t="s">
        <v>960</v>
      </c>
      <c r="D82" s="266" t="s">
        <v>959</v>
      </c>
      <c r="E82" s="267"/>
      <c r="F82" s="267"/>
      <c r="G82" s="267"/>
      <c r="H82" s="267"/>
      <c r="I82" s="267"/>
      <c r="J82" s="267"/>
      <c r="K82" s="267"/>
      <c r="L82" s="267"/>
      <c r="M82" s="267"/>
      <c r="N82" s="267"/>
      <c r="O82" s="267"/>
      <c r="P82" s="267"/>
      <c r="Q82" s="267"/>
      <c r="R82" s="267"/>
      <c r="S82" s="267"/>
      <c r="T82" s="268"/>
    </row>
    <row r="83" spans="2:27" ht="21.95" customHeight="1">
      <c r="B83" s="20" t="s">
        <v>942</v>
      </c>
      <c r="C83" s="20" t="s">
        <v>194</v>
      </c>
      <c r="D83" s="46" t="s">
        <v>195</v>
      </c>
      <c r="E83" s="46" t="s">
        <v>196</v>
      </c>
      <c r="F83" s="23" t="s">
        <v>174</v>
      </c>
      <c r="G83" s="23">
        <f>내역서!G135</f>
        <v>303</v>
      </c>
      <c r="H83" s="23" t="str">
        <f t="shared" ref="H83:H101" si="10">IF(I83&lt;&gt;0, G83-I83, "")</f>
        <v/>
      </c>
      <c r="I83" s="23">
        <f>내역서!J135</f>
        <v>0</v>
      </c>
      <c r="J83" s="23">
        <v>10</v>
      </c>
      <c r="K83" s="46" t="s">
        <v>753</v>
      </c>
      <c r="L83" s="23" t="s">
        <v>588</v>
      </c>
      <c r="M83" s="23">
        <v>0.04</v>
      </c>
      <c r="N83" s="23">
        <v>100</v>
      </c>
      <c r="O83" s="23" t="str">
        <f t="shared" ref="O83:O103" si="11">IF(I83*M83=0, "", I83*M83*(N83/100))</f>
        <v/>
      </c>
      <c r="P83" s="37"/>
      <c r="Q83" s="37">
        <f t="shared" ref="Q83:Q103" si="12">TRUNC(P83*M83*N83/100)</f>
        <v>0</v>
      </c>
      <c r="R83" s="37"/>
      <c r="S83" s="18" t="s">
        <v>936</v>
      </c>
      <c r="T83" s="18"/>
      <c r="AA83" s="2" t="str">
        <f t="shared" ref="AA83:AA99" si="13">O83</f>
        <v/>
      </c>
    </row>
    <row r="84" spans="2:27" ht="21.95" customHeight="1">
      <c r="B84" s="20" t="s">
        <v>942</v>
      </c>
      <c r="C84" s="20" t="s">
        <v>205</v>
      </c>
      <c r="D84" s="46" t="s">
        <v>206</v>
      </c>
      <c r="E84" s="46" t="s">
        <v>207</v>
      </c>
      <c r="F84" s="23" t="s">
        <v>174</v>
      </c>
      <c r="G84" s="23">
        <f>내역서!G136</f>
        <v>21</v>
      </c>
      <c r="H84" s="23" t="str">
        <f t="shared" si="10"/>
        <v/>
      </c>
      <c r="I84" s="23">
        <f>내역서!J136</f>
        <v>0</v>
      </c>
      <c r="J84" s="23">
        <v>10</v>
      </c>
      <c r="K84" s="46" t="s">
        <v>753</v>
      </c>
      <c r="L84" s="23" t="s">
        <v>588</v>
      </c>
      <c r="M84" s="23">
        <v>4.3999999999999997E-2</v>
      </c>
      <c r="N84" s="23">
        <v>100</v>
      </c>
      <c r="O84" s="23" t="str">
        <f t="shared" si="11"/>
        <v/>
      </c>
      <c r="P84" s="37"/>
      <c r="Q84" s="37">
        <f t="shared" si="12"/>
        <v>0</v>
      </c>
      <c r="R84" s="37"/>
      <c r="S84" s="18" t="s">
        <v>936</v>
      </c>
      <c r="T84" s="18"/>
      <c r="AA84" s="2" t="str">
        <f t="shared" si="13"/>
        <v/>
      </c>
    </row>
    <row r="85" spans="2:27" ht="21.95" customHeight="1">
      <c r="B85" s="20" t="s">
        <v>942</v>
      </c>
      <c r="C85" s="20" t="s">
        <v>212</v>
      </c>
      <c r="D85" s="46" t="s">
        <v>206</v>
      </c>
      <c r="E85" s="46" t="s">
        <v>213</v>
      </c>
      <c r="F85" s="23" t="s">
        <v>174</v>
      </c>
      <c r="G85" s="23">
        <f>내역서!G137</f>
        <v>64</v>
      </c>
      <c r="H85" s="23" t="str">
        <f t="shared" si="10"/>
        <v/>
      </c>
      <c r="I85" s="23">
        <f>내역서!J137</f>
        <v>0</v>
      </c>
      <c r="J85" s="23">
        <v>10</v>
      </c>
      <c r="K85" s="46" t="s">
        <v>753</v>
      </c>
      <c r="L85" s="23" t="s">
        <v>588</v>
      </c>
      <c r="M85" s="23">
        <v>8.6999999999999994E-2</v>
      </c>
      <c r="N85" s="23">
        <v>100</v>
      </c>
      <c r="O85" s="23" t="str">
        <f t="shared" si="11"/>
        <v/>
      </c>
      <c r="P85" s="37"/>
      <c r="Q85" s="37">
        <f t="shared" si="12"/>
        <v>0</v>
      </c>
      <c r="R85" s="37"/>
      <c r="S85" s="18" t="s">
        <v>936</v>
      </c>
      <c r="T85" s="18"/>
      <c r="AA85" s="2" t="str">
        <f t="shared" si="13"/>
        <v/>
      </c>
    </row>
    <row r="86" spans="2:27" ht="21.95" customHeight="1">
      <c r="B86" s="20" t="s">
        <v>942</v>
      </c>
      <c r="C86" s="20" t="s">
        <v>214</v>
      </c>
      <c r="D86" s="46" t="s">
        <v>206</v>
      </c>
      <c r="E86" s="46" t="s">
        <v>215</v>
      </c>
      <c r="F86" s="23" t="s">
        <v>174</v>
      </c>
      <c r="G86" s="23">
        <f>내역서!G138</f>
        <v>157</v>
      </c>
      <c r="H86" s="23" t="str">
        <f t="shared" si="10"/>
        <v/>
      </c>
      <c r="I86" s="23">
        <f>내역서!J138</f>
        <v>0</v>
      </c>
      <c r="J86" s="23">
        <v>10</v>
      </c>
      <c r="K86" s="46" t="s">
        <v>753</v>
      </c>
      <c r="L86" s="23" t="s">
        <v>588</v>
      </c>
      <c r="M86" s="23">
        <v>0.104</v>
      </c>
      <c r="N86" s="23">
        <v>100</v>
      </c>
      <c r="O86" s="23" t="str">
        <f t="shared" si="11"/>
        <v/>
      </c>
      <c r="P86" s="37"/>
      <c r="Q86" s="37">
        <f t="shared" si="12"/>
        <v>0</v>
      </c>
      <c r="R86" s="37"/>
      <c r="S86" s="18" t="s">
        <v>936</v>
      </c>
      <c r="T86" s="18"/>
      <c r="AA86" s="2" t="str">
        <f t="shared" si="13"/>
        <v/>
      </c>
    </row>
    <row r="87" spans="2:27" ht="21.95" customHeight="1">
      <c r="B87" s="20" t="s">
        <v>942</v>
      </c>
      <c r="C87" s="20" t="s">
        <v>257</v>
      </c>
      <c r="D87" s="46" t="s">
        <v>252</v>
      </c>
      <c r="E87" s="46" t="s">
        <v>258</v>
      </c>
      <c r="F87" s="23" t="s">
        <v>220</v>
      </c>
      <c r="G87" s="23">
        <f>내역서!G140</f>
        <v>19</v>
      </c>
      <c r="H87" s="23" t="str">
        <f t="shared" si="10"/>
        <v/>
      </c>
      <c r="I87" s="23">
        <f>내역서!J140</f>
        <v>0</v>
      </c>
      <c r="J87" s="23"/>
      <c r="K87" s="46" t="s">
        <v>753</v>
      </c>
      <c r="L87" s="23" t="s">
        <v>588</v>
      </c>
      <c r="M87" s="23">
        <v>0.12</v>
      </c>
      <c r="N87" s="23">
        <v>100</v>
      </c>
      <c r="O87" s="23" t="str">
        <f t="shared" si="11"/>
        <v/>
      </c>
      <c r="P87" s="37"/>
      <c r="Q87" s="37">
        <f t="shared" si="12"/>
        <v>0</v>
      </c>
      <c r="R87" s="37"/>
      <c r="S87" s="18" t="s">
        <v>943</v>
      </c>
      <c r="T87" s="18"/>
      <c r="AA87" s="2" t="str">
        <f t="shared" si="13"/>
        <v/>
      </c>
    </row>
    <row r="88" spans="2:27" ht="21.95" customHeight="1">
      <c r="B88" s="20" t="s">
        <v>942</v>
      </c>
      <c r="C88" s="20" t="s">
        <v>259</v>
      </c>
      <c r="D88" s="46" t="s">
        <v>260</v>
      </c>
      <c r="E88" s="46" t="s">
        <v>261</v>
      </c>
      <c r="F88" s="23" t="s">
        <v>220</v>
      </c>
      <c r="G88" s="23">
        <f>내역서!G141</f>
        <v>19</v>
      </c>
      <c r="H88" s="23" t="str">
        <f t="shared" si="10"/>
        <v/>
      </c>
      <c r="I88" s="23">
        <f>내역서!J141</f>
        <v>0</v>
      </c>
      <c r="J88" s="23"/>
      <c r="K88" s="46" t="s">
        <v>753</v>
      </c>
      <c r="L88" s="23" t="s">
        <v>588</v>
      </c>
      <c r="M88" s="23">
        <v>0.2</v>
      </c>
      <c r="N88" s="23">
        <v>100</v>
      </c>
      <c r="O88" s="23" t="str">
        <f t="shared" si="11"/>
        <v/>
      </c>
      <c r="P88" s="37"/>
      <c r="Q88" s="37">
        <f t="shared" si="12"/>
        <v>0</v>
      </c>
      <c r="R88" s="37"/>
      <c r="S88" s="18" t="s">
        <v>943</v>
      </c>
      <c r="T88" s="18"/>
      <c r="AA88" s="2" t="str">
        <f t="shared" si="13"/>
        <v/>
      </c>
    </row>
    <row r="89" spans="2:27" ht="21.95" customHeight="1">
      <c r="B89" s="20" t="s">
        <v>942</v>
      </c>
      <c r="C89" s="20" t="s">
        <v>271</v>
      </c>
      <c r="D89" s="46" t="s">
        <v>272</v>
      </c>
      <c r="E89" s="46" t="s">
        <v>273</v>
      </c>
      <c r="F89" s="23" t="s">
        <v>220</v>
      </c>
      <c r="G89" s="23">
        <f>내역서!G142</f>
        <v>5</v>
      </c>
      <c r="H89" s="23" t="str">
        <f t="shared" si="10"/>
        <v/>
      </c>
      <c r="I89" s="23">
        <f>내역서!J142</f>
        <v>0</v>
      </c>
      <c r="J89" s="23"/>
      <c r="K89" s="46" t="s">
        <v>753</v>
      </c>
      <c r="L89" s="23" t="s">
        <v>588</v>
      </c>
      <c r="M89" s="23">
        <v>0.04</v>
      </c>
      <c r="N89" s="23">
        <v>100</v>
      </c>
      <c r="O89" s="23" t="str">
        <f t="shared" si="11"/>
        <v/>
      </c>
      <c r="P89" s="37"/>
      <c r="Q89" s="37">
        <f t="shared" si="12"/>
        <v>0</v>
      </c>
      <c r="R89" s="37"/>
      <c r="S89" s="18" t="s">
        <v>943</v>
      </c>
      <c r="T89" s="18"/>
      <c r="AA89" s="2" t="str">
        <f t="shared" si="13"/>
        <v/>
      </c>
    </row>
    <row r="90" spans="2:27" ht="21.95" customHeight="1">
      <c r="B90" s="20" t="s">
        <v>942</v>
      </c>
      <c r="C90" s="20" t="s">
        <v>274</v>
      </c>
      <c r="D90" s="46" t="s">
        <v>275</v>
      </c>
      <c r="E90" s="46" t="s">
        <v>276</v>
      </c>
      <c r="F90" s="23" t="s">
        <v>220</v>
      </c>
      <c r="G90" s="23">
        <f>내역서!G143</f>
        <v>4</v>
      </c>
      <c r="H90" s="23" t="str">
        <f t="shared" si="10"/>
        <v/>
      </c>
      <c r="I90" s="23">
        <f>내역서!J143</f>
        <v>0</v>
      </c>
      <c r="J90" s="23"/>
      <c r="K90" s="46" t="s">
        <v>753</v>
      </c>
      <c r="L90" s="23" t="s">
        <v>588</v>
      </c>
      <c r="M90" s="23">
        <v>0.55000000000000004</v>
      </c>
      <c r="N90" s="23">
        <v>100</v>
      </c>
      <c r="O90" s="23" t="str">
        <f t="shared" si="11"/>
        <v/>
      </c>
      <c r="P90" s="37"/>
      <c r="Q90" s="37">
        <f t="shared" si="12"/>
        <v>0</v>
      </c>
      <c r="R90" s="37"/>
      <c r="S90" s="18" t="s">
        <v>944</v>
      </c>
      <c r="T90" s="18"/>
      <c r="AA90" s="2" t="str">
        <f t="shared" si="13"/>
        <v/>
      </c>
    </row>
    <row r="91" spans="2:27" ht="21.95" customHeight="1">
      <c r="B91" s="20" t="s">
        <v>942</v>
      </c>
      <c r="C91" s="20" t="s">
        <v>277</v>
      </c>
      <c r="D91" s="46" t="s">
        <v>275</v>
      </c>
      <c r="E91" s="46" t="s">
        <v>278</v>
      </c>
      <c r="F91" s="23" t="s">
        <v>220</v>
      </c>
      <c r="G91" s="23">
        <f>내역서!G144</f>
        <v>1</v>
      </c>
      <c r="H91" s="23" t="str">
        <f t="shared" si="10"/>
        <v/>
      </c>
      <c r="I91" s="23">
        <f>내역서!J144</f>
        <v>0</v>
      </c>
      <c r="J91" s="23"/>
      <c r="K91" s="46" t="s">
        <v>753</v>
      </c>
      <c r="L91" s="23" t="s">
        <v>588</v>
      </c>
      <c r="M91" s="23">
        <v>0.66</v>
      </c>
      <c r="N91" s="23">
        <v>100</v>
      </c>
      <c r="O91" s="23" t="str">
        <f t="shared" si="11"/>
        <v/>
      </c>
      <c r="P91" s="37"/>
      <c r="Q91" s="37">
        <f t="shared" si="12"/>
        <v>0</v>
      </c>
      <c r="R91" s="37"/>
      <c r="S91" s="18" t="s">
        <v>944</v>
      </c>
      <c r="T91" s="18"/>
      <c r="AA91" s="2" t="str">
        <f t="shared" si="13"/>
        <v/>
      </c>
    </row>
    <row r="92" spans="2:27" ht="21.95" customHeight="1">
      <c r="B92" s="20" t="s">
        <v>942</v>
      </c>
      <c r="C92" s="20" t="s">
        <v>279</v>
      </c>
      <c r="D92" s="46" t="s">
        <v>275</v>
      </c>
      <c r="E92" s="46" t="s">
        <v>280</v>
      </c>
      <c r="F92" s="23" t="s">
        <v>220</v>
      </c>
      <c r="G92" s="23">
        <f>내역서!G145</f>
        <v>1</v>
      </c>
      <c r="H92" s="23" t="str">
        <f t="shared" si="10"/>
        <v/>
      </c>
      <c r="I92" s="23">
        <f>내역서!J145</f>
        <v>0</v>
      </c>
      <c r="J92" s="23"/>
      <c r="K92" s="46" t="s">
        <v>753</v>
      </c>
      <c r="L92" s="23" t="s">
        <v>588</v>
      </c>
      <c r="M92" s="23">
        <v>0.66</v>
      </c>
      <c r="N92" s="23">
        <v>100</v>
      </c>
      <c r="O92" s="23" t="str">
        <f t="shared" si="11"/>
        <v/>
      </c>
      <c r="P92" s="37"/>
      <c r="Q92" s="37">
        <f t="shared" si="12"/>
        <v>0</v>
      </c>
      <c r="R92" s="37"/>
      <c r="S92" s="18" t="s">
        <v>944</v>
      </c>
      <c r="T92" s="18"/>
      <c r="AA92" s="2" t="str">
        <f t="shared" si="13"/>
        <v/>
      </c>
    </row>
    <row r="93" spans="2:27" ht="21.95" customHeight="1">
      <c r="B93" s="20" t="s">
        <v>942</v>
      </c>
      <c r="C93" s="20" t="s">
        <v>333</v>
      </c>
      <c r="D93" s="46" t="s">
        <v>334</v>
      </c>
      <c r="E93" s="46" t="s">
        <v>335</v>
      </c>
      <c r="F93" s="23" t="s">
        <v>174</v>
      </c>
      <c r="G93" s="23">
        <f>내역서!G149</f>
        <v>11</v>
      </c>
      <c r="H93" s="23" t="str">
        <f t="shared" si="10"/>
        <v/>
      </c>
      <c r="I93" s="23">
        <f>내역서!J149</f>
        <v>0</v>
      </c>
      <c r="J93" s="23">
        <v>5</v>
      </c>
      <c r="K93" s="46" t="s">
        <v>753</v>
      </c>
      <c r="L93" s="23" t="s">
        <v>588</v>
      </c>
      <c r="M93" s="23">
        <v>0.5</v>
      </c>
      <c r="N93" s="23">
        <v>100</v>
      </c>
      <c r="O93" s="23" t="str">
        <f t="shared" si="11"/>
        <v/>
      </c>
      <c r="P93" s="37"/>
      <c r="Q93" s="37">
        <f t="shared" si="12"/>
        <v>0</v>
      </c>
      <c r="R93" s="37"/>
      <c r="S93" s="18" t="s">
        <v>945</v>
      </c>
      <c r="T93" s="18"/>
      <c r="AA93" s="2" t="str">
        <f t="shared" si="13"/>
        <v/>
      </c>
    </row>
    <row r="94" spans="2:27" ht="21.95" customHeight="1">
      <c r="B94" s="20" t="s">
        <v>942</v>
      </c>
      <c r="C94" s="20" t="s">
        <v>336</v>
      </c>
      <c r="D94" s="46" t="s">
        <v>337</v>
      </c>
      <c r="E94" s="46" t="s">
        <v>338</v>
      </c>
      <c r="F94" s="23" t="s">
        <v>220</v>
      </c>
      <c r="G94" s="23">
        <f>내역서!G150</f>
        <v>2</v>
      </c>
      <c r="H94" s="23" t="str">
        <f t="shared" si="10"/>
        <v/>
      </c>
      <c r="I94" s="23">
        <f>내역서!J150</f>
        <v>0</v>
      </c>
      <c r="J94" s="23"/>
      <c r="K94" s="46" t="s">
        <v>753</v>
      </c>
      <c r="L94" s="23" t="s">
        <v>588</v>
      </c>
      <c r="M94" s="23">
        <v>0.5</v>
      </c>
      <c r="N94" s="23">
        <v>100</v>
      </c>
      <c r="O94" s="23" t="str">
        <f t="shared" si="11"/>
        <v/>
      </c>
      <c r="P94" s="37"/>
      <c r="Q94" s="37">
        <f t="shared" si="12"/>
        <v>0</v>
      </c>
      <c r="R94" s="37"/>
      <c r="S94" s="18" t="s">
        <v>945</v>
      </c>
      <c r="T94" s="18"/>
      <c r="AA94" s="2" t="str">
        <f t="shared" si="13"/>
        <v/>
      </c>
    </row>
    <row r="95" spans="2:27" ht="21.95" customHeight="1">
      <c r="B95" s="20" t="s">
        <v>942</v>
      </c>
      <c r="C95" s="20" t="s">
        <v>339</v>
      </c>
      <c r="D95" s="46" t="s">
        <v>337</v>
      </c>
      <c r="E95" s="46" t="s">
        <v>340</v>
      </c>
      <c r="F95" s="23" t="s">
        <v>220</v>
      </c>
      <c r="G95" s="23">
        <f>내역서!G151</f>
        <v>1</v>
      </c>
      <c r="H95" s="23" t="str">
        <f t="shared" si="10"/>
        <v/>
      </c>
      <c r="I95" s="23">
        <f>내역서!J151</f>
        <v>0</v>
      </c>
      <c r="J95" s="23"/>
      <c r="K95" s="46" t="s">
        <v>753</v>
      </c>
      <c r="L95" s="23" t="s">
        <v>588</v>
      </c>
      <c r="M95" s="23">
        <v>0.5</v>
      </c>
      <c r="N95" s="23">
        <v>100</v>
      </c>
      <c r="O95" s="23" t="str">
        <f t="shared" si="11"/>
        <v/>
      </c>
      <c r="P95" s="37"/>
      <c r="Q95" s="37">
        <f t="shared" si="12"/>
        <v>0</v>
      </c>
      <c r="R95" s="37"/>
      <c r="S95" s="18" t="s">
        <v>945</v>
      </c>
      <c r="T95" s="18"/>
      <c r="AA95" s="2" t="str">
        <f t="shared" si="13"/>
        <v/>
      </c>
    </row>
    <row r="96" spans="2:27" ht="21.95" customHeight="1">
      <c r="B96" s="20" t="s">
        <v>942</v>
      </c>
      <c r="C96" s="20" t="s">
        <v>341</v>
      </c>
      <c r="D96" s="46" t="s">
        <v>337</v>
      </c>
      <c r="E96" s="46" t="s">
        <v>342</v>
      </c>
      <c r="F96" s="23" t="s">
        <v>174</v>
      </c>
      <c r="G96" s="23">
        <f>내역서!G152</f>
        <v>10</v>
      </c>
      <c r="H96" s="23" t="str">
        <f t="shared" si="10"/>
        <v/>
      </c>
      <c r="I96" s="23">
        <f>내역서!J152</f>
        <v>0</v>
      </c>
      <c r="J96" s="23"/>
      <c r="K96" s="46" t="s">
        <v>753</v>
      </c>
      <c r="L96" s="23" t="s">
        <v>588</v>
      </c>
      <c r="M96" s="23">
        <v>0.06</v>
      </c>
      <c r="N96" s="23">
        <v>100</v>
      </c>
      <c r="O96" s="23" t="str">
        <f t="shared" si="11"/>
        <v/>
      </c>
      <c r="P96" s="37"/>
      <c r="Q96" s="37">
        <f t="shared" si="12"/>
        <v>0</v>
      </c>
      <c r="R96" s="37"/>
      <c r="S96" s="18" t="s">
        <v>946</v>
      </c>
      <c r="T96" s="18"/>
      <c r="AA96" s="2" t="str">
        <f t="shared" si="13"/>
        <v/>
      </c>
    </row>
    <row r="97" spans="2:28" ht="21.95" customHeight="1">
      <c r="B97" s="20" t="s">
        <v>942</v>
      </c>
      <c r="C97" s="20" t="s">
        <v>372</v>
      </c>
      <c r="D97" s="46" t="s">
        <v>373</v>
      </c>
      <c r="E97" s="46" t="s">
        <v>374</v>
      </c>
      <c r="F97" s="23" t="s">
        <v>174</v>
      </c>
      <c r="G97" s="23">
        <f>내역서!G153</f>
        <v>521</v>
      </c>
      <c r="H97" s="23" t="str">
        <f t="shared" si="10"/>
        <v/>
      </c>
      <c r="I97" s="23">
        <f>내역서!J153</f>
        <v>0</v>
      </c>
      <c r="J97" s="23">
        <v>10</v>
      </c>
      <c r="K97" s="46" t="s">
        <v>753</v>
      </c>
      <c r="L97" s="23" t="s">
        <v>588</v>
      </c>
      <c r="M97" s="23">
        <v>0.01</v>
      </c>
      <c r="N97" s="23">
        <v>100</v>
      </c>
      <c r="O97" s="23" t="str">
        <f t="shared" si="11"/>
        <v/>
      </c>
      <c r="P97" s="37"/>
      <c r="Q97" s="37">
        <f t="shared" si="12"/>
        <v>0</v>
      </c>
      <c r="R97" s="37"/>
      <c r="S97" s="18" t="s">
        <v>947</v>
      </c>
      <c r="T97" s="18"/>
      <c r="AA97" s="2" t="str">
        <f t="shared" si="13"/>
        <v/>
      </c>
    </row>
    <row r="98" spans="2:28" ht="21.95" customHeight="1">
      <c r="B98" s="20" t="s">
        <v>942</v>
      </c>
      <c r="C98" s="20" t="s">
        <v>385</v>
      </c>
      <c r="D98" s="46" t="s">
        <v>381</v>
      </c>
      <c r="E98" s="46" t="s">
        <v>386</v>
      </c>
      <c r="F98" s="23" t="s">
        <v>174</v>
      </c>
      <c r="G98" s="23">
        <f>내역서!G154</f>
        <v>70</v>
      </c>
      <c r="H98" s="23" t="str">
        <f t="shared" si="10"/>
        <v/>
      </c>
      <c r="I98" s="23">
        <f>내역서!J154</f>
        <v>0</v>
      </c>
      <c r="J98" s="23">
        <v>10</v>
      </c>
      <c r="K98" s="46" t="s">
        <v>753</v>
      </c>
      <c r="L98" s="23" t="s">
        <v>588</v>
      </c>
      <c r="M98" s="23">
        <v>6.0000000000000001E-3</v>
      </c>
      <c r="N98" s="23">
        <v>150</v>
      </c>
      <c r="O98" s="23" t="str">
        <f t="shared" si="11"/>
        <v/>
      </c>
      <c r="P98" s="37"/>
      <c r="Q98" s="37">
        <f t="shared" si="12"/>
        <v>0</v>
      </c>
      <c r="R98" s="37"/>
      <c r="S98" s="18" t="s">
        <v>766</v>
      </c>
      <c r="T98" s="18"/>
      <c r="AA98" s="2" t="str">
        <f t="shared" si="13"/>
        <v/>
      </c>
    </row>
    <row r="99" spans="2:28" ht="21.95" customHeight="1">
      <c r="B99" s="20" t="s">
        <v>942</v>
      </c>
      <c r="C99" s="20" t="s">
        <v>387</v>
      </c>
      <c r="D99" s="46" t="s">
        <v>381</v>
      </c>
      <c r="E99" s="46" t="s">
        <v>388</v>
      </c>
      <c r="F99" s="23" t="s">
        <v>174</v>
      </c>
      <c r="G99" s="23">
        <f>내역서!G155</f>
        <v>182</v>
      </c>
      <c r="H99" s="23" t="str">
        <f t="shared" si="10"/>
        <v/>
      </c>
      <c r="I99" s="23">
        <f>내역서!J155</f>
        <v>0</v>
      </c>
      <c r="J99" s="23">
        <v>10</v>
      </c>
      <c r="K99" s="46" t="s">
        <v>753</v>
      </c>
      <c r="L99" s="23" t="s">
        <v>588</v>
      </c>
      <c r="M99" s="23">
        <v>6.0000000000000001E-3</v>
      </c>
      <c r="N99" s="23">
        <v>150</v>
      </c>
      <c r="O99" s="23" t="str">
        <f t="shared" si="11"/>
        <v/>
      </c>
      <c r="P99" s="37"/>
      <c r="Q99" s="37">
        <f t="shared" si="12"/>
        <v>0</v>
      </c>
      <c r="R99" s="37"/>
      <c r="S99" s="18" t="s">
        <v>766</v>
      </c>
      <c r="T99" s="18"/>
      <c r="AA99" s="2" t="str">
        <f t="shared" si="13"/>
        <v/>
      </c>
    </row>
    <row r="100" spans="2:28" ht="21.95" customHeight="1">
      <c r="B100" s="20" t="s">
        <v>942</v>
      </c>
      <c r="C100" s="20" t="s">
        <v>411</v>
      </c>
      <c r="D100" s="46" t="s">
        <v>398</v>
      </c>
      <c r="E100" s="46" t="s">
        <v>412</v>
      </c>
      <c r="F100" s="23" t="s">
        <v>174</v>
      </c>
      <c r="G100" s="23">
        <f>내역서!G156</f>
        <v>67</v>
      </c>
      <c r="H100" s="23" t="str">
        <f t="shared" si="10"/>
        <v/>
      </c>
      <c r="I100" s="23">
        <f>내역서!J156</f>
        <v>0</v>
      </c>
      <c r="J100" s="23">
        <v>5</v>
      </c>
      <c r="K100" s="46" t="s">
        <v>754</v>
      </c>
      <c r="L100" s="23" t="s">
        <v>591</v>
      </c>
      <c r="M100" s="23">
        <v>3.4000000000000002E-2</v>
      </c>
      <c r="N100" s="23">
        <v>100</v>
      </c>
      <c r="O100" s="23" t="str">
        <f t="shared" si="11"/>
        <v/>
      </c>
      <c r="P100" s="37"/>
      <c r="Q100" s="37">
        <f t="shared" si="12"/>
        <v>0</v>
      </c>
      <c r="R100" s="37"/>
      <c r="S100" s="18" t="s">
        <v>939</v>
      </c>
      <c r="T100" s="18"/>
      <c r="AB100" s="2" t="str">
        <f>O100</f>
        <v/>
      </c>
    </row>
    <row r="101" spans="2:28" ht="21.95" customHeight="1">
      <c r="B101" s="20" t="s">
        <v>942</v>
      </c>
      <c r="C101" s="20" t="s">
        <v>413</v>
      </c>
      <c r="D101" s="46" t="s">
        <v>398</v>
      </c>
      <c r="E101" s="46" t="s">
        <v>414</v>
      </c>
      <c r="F101" s="23" t="s">
        <v>174</v>
      </c>
      <c r="G101" s="23">
        <f>내역서!G157</f>
        <v>173</v>
      </c>
      <c r="H101" s="23" t="str">
        <f t="shared" si="10"/>
        <v/>
      </c>
      <c r="I101" s="23">
        <f>내역서!J157</f>
        <v>0</v>
      </c>
      <c r="J101" s="23">
        <v>5</v>
      </c>
      <c r="K101" s="46" t="s">
        <v>754</v>
      </c>
      <c r="L101" s="23" t="s">
        <v>591</v>
      </c>
      <c r="M101" s="23">
        <v>4.9000000000000002E-2</v>
      </c>
      <c r="N101" s="23">
        <v>100</v>
      </c>
      <c r="O101" s="23" t="str">
        <f t="shared" si="11"/>
        <v/>
      </c>
      <c r="P101" s="37"/>
      <c r="Q101" s="37">
        <f t="shared" si="12"/>
        <v>0</v>
      </c>
      <c r="R101" s="37"/>
      <c r="S101" s="18" t="s">
        <v>939</v>
      </c>
      <c r="T101" s="18"/>
      <c r="AB101" s="2" t="str">
        <f>O101</f>
        <v/>
      </c>
    </row>
    <row r="102" spans="2:28" ht="21.95" customHeight="1">
      <c r="B102" s="20" t="s">
        <v>942</v>
      </c>
      <c r="C102" s="20" t="s">
        <v>586</v>
      </c>
      <c r="D102" s="46" t="s">
        <v>587</v>
      </c>
      <c r="E102" s="46" t="s">
        <v>588</v>
      </c>
      <c r="F102" s="23" t="s">
        <v>589</v>
      </c>
      <c r="G102" s="23">
        <f>IF(H102*I102/100+0.5 &lt;1, TRUNC(H102*I102/100, 3), TRUNC(H102*I102/100+0.5, J102))</f>
        <v>0</v>
      </c>
      <c r="H102" s="23">
        <f>(옵션!$B$12*옵션!$B$43)/100</f>
        <v>85</v>
      </c>
      <c r="I102" s="23">
        <f>SUM(AA83:AA101)</f>
        <v>0</v>
      </c>
      <c r="J102" s="23">
        <f>옵션!$C$43</f>
        <v>0</v>
      </c>
      <c r="K102" s="46"/>
      <c r="L102" s="23"/>
      <c r="M102" s="23"/>
      <c r="N102" s="23"/>
      <c r="O102" s="23" t="str">
        <f t="shared" si="11"/>
        <v/>
      </c>
      <c r="P102" s="37"/>
      <c r="Q102" s="37">
        <f t="shared" si="12"/>
        <v>0</v>
      </c>
      <c r="R102" s="37"/>
      <c r="S102" s="18"/>
      <c r="T102" s="18"/>
      <c r="Z102" s="2" t="s">
        <v>765</v>
      </c>
      <c r="AA102" s="2">
        <f>SUM(AA83:AA101)</f>
        <v>0</v>
      </c>
      <c r="AB102" s="2">
        <f>SUM(AB83:AB101)</f>
        <v>0</v>
      </c>
    </row>
    <row r="103" spans="2:28" ht="21.95" customHeight="1">
      <c r="B103" s="20" t="s">
        <v>942</v>
      </c>
      <c r="C103" s="20" t="s">
        <v>590</v>
      </c>
      <c r="D103" s="46" t="s">
        <v>587</v>
      </c>
      <c r="E103" s="46" t="s">
        <v>591</v>
      </c>
      <c r="F103" s="23" t="s">
        <v>589</v>
      </c>
      <c r="G103" s="23">
        <f>IF(H103*I103/100+0.5 &lt;1, TRUNC(H103*I103/100, 3), TRUNC(H103*I103/100+0.5, J103))</f>
        <v>0</v>
      </c>
      <c r="H103" s="23">
        <f>(옵션!$B$12*옵션!$B$43)/100</f>
        <v>85</v>
      </c>
      <c r="I103" s="23">
        <f>SUM(AB83:AB101)</f>
        <v>0</v>
      </c>
      <c r="J103" s="23">
        <f>옵션!$C$43</f>
        <v>0</v>
      </c>
      <c r="K103" s="46"/>
      <c r="L103" s="23"/>
      <c r="M103" s="23"/>
      <c r="N103" s="23"/>
      <c r="O103" s="23" t="str">
        <f t="shared" si="11"/>
        <v/>
      </c>
      <c r="P103" s="37"/>
      <c r="Q103" s="37">
        <f t="shared" si="12"/>
        <v>0</v>
      </c>
      <c r="R103" s="37"/>
      <c r="S103" s="18"/>
      <c r="T103" s="18"/>
    </row>
    <row r="104" spans="2:28" ht="21.95" customHeight="1">
      <c r="D104" s="46"/>
      <c r="E104" s="46"/>
      <c r="F104" s="23"/>
      <c r="G104" s="23"/>
      <c r="H104" s="23"/>
      <c r="I104" s="23"/>
      <c r="J104" s="23"/>
      <c r="K104" s="46"/>
      <c r="L104" s="23"/>
      <c r="M104" s="23"/>
      <c r="N104" s="23"/>
      <c r="O104" s="23"/>
      <c r="P104" s="37"/>
      <c r="Q104" s="37"/>
      <c r="R104" s="37"/>
      <c r="S104" s="18"/>
      <c r="T104" s="18"/>
    </row>
    <row r="105" spans="2:28" ht="21.95" customHeight="1">
      <c r="D105" s="46"/>
      <c r="E105" s="46"/>
      <c r="F105" s="23"/>
      <c r="G105" s="23"/>
      <c r="H105" s="23"/>
      <c r="I105" s="23"/>
      <c r="J105" s="23"/>
      <c r="K105" s="46"/>
      <c r="L105" s="23"/>
      <c r="M105" s="23"/>
      <c r="N105" s="23"/>
      <c r="O105" s="23"/>
      <c r="P105" s="37"/>
      <c r="Q105" s="37"/>
      <c r="R105" s="37"/>
      <c r="S105" s="18"/>
      <c r="T105" s="18"/>
    </row>
    <row r="106" spans="2:28" ht="21.95" customHeight="1">
      <c r="D106" s="46"/>
      <c r="E106" s="46"/>
      <c r="F106" s="23"/>
      <c r="G106" s="23"/>
      <c r="H106" s="23"/>
      <c r="I106" s="23"/>
      <c r="J106" s="23"/>
      <c r="K106" s="46"/>
      <c r="L106" s="23"/>
      <c r="M106" s="23"/>
      <c r="N106" s="23"/>
      <c r="O106" s="23"/>
      <c r="P106" s="37"/>
      <c r="Q106" s="37"/>
      <c r="R106" s="37"/>
      <c r="S106" s="18"/>
      <c r="T106" s="18"/>
    </row>
    <row r="107" spans="2:28" ht="21.95" customHeight="1">
      <c r="D107" s="46"/>
      <c r="E107" s="46"/>
      <c r="F107" s="23"/>
      <c r="G107" s="23"/>
      <c r="H107" s="23"/>
      <c r="I107" s="23"/>
      <c r="J107" s="23"/>
      <c r="K107" s="46"/>
      <c r="L107" s="23"/>
      <c r="M107" s="23"/>
      <c r="N107" s="23"/>
      <c r="O107" s="23"/>
      <c r="P107" s="37"/>
      <c r="Q107" s="37"/>
      <c r="R107" s="37"/>
      <c r="S107" s="18"/>
      <c r="T107" s="18"/>
    </row>
    <row r="108" spans="2:28" ht="21.95" customHeight="1">
      <c r="B108" s="20" t="s">
        <v>957</v>
      </c>
      <c r="D108" s="266" t="s">
        <v>961</v>
      </c>
      <c r="E108" s="267"/>
      <c r="F108" s="267"/>
      <c r="G108" s="267"/>
      <c r="H108" s="267"/>
      <c r="I108" s="267"/>
      <c r="J108" s="267"/>
      <c r="K108" s="267"/>
      <c r="L108" s="267"/>
      <c r="M108" s="267"/>
      <c r="N108" s="267"/>
      <c r="O108" s="267"/>
      <c r="P108" s="267"/>
      <c r="Q108" s="267"/>
      <c r="R108" s="267"/>
      <c r="S108" s="267"/>
      <c r="T108" s="268"/>
    </row>
    <row r="109" spans="2:28" ht="21.95" customHeight="1">
      <c r="B109" s="20" t="s">
        <v>948</v>
      </c>
      <c r="C109" s="20" t="s">
        <v>194</v>
      </c>
      <c r="D109" s="46" t="s">
        <v>195</v>
      </c>
      <c r="E109" s="46" t="s">
        <v>196</v>
      </c>
      <c r="F109" s="23" t="s">
        <v>174</v>
      </c>
      <c r="G109" s="23">
        <f>내역서!G187</f>
        <v>1708</v>
      </c>
      <c r="H109" s="23" t="str">
        <f t="shared" ref="H109:H135" si="14">IF(I109&lt;&gt;0, G109-I109, "")</f>
        <v/>
      </c>
      <c r="I109" s="23">
        <f>내역서!J187</f>
        <v>0</v>
      </c>
      <c r="J109" s="23">
        <v>10</v>
      </c>
      <c r="K109" s="46" t="s">
        <v>753</v>
      </c>
      <c r="L109" s="23" t="s">
        <v>588</v>
      </c>
      <c r="M109" s="23">
        <v>0.04</v>
      </c>
      <c r="N109" s="23">
        <v>100</v>
      </c>
      <c r="O109" s="23" t="str">
        <f t="shared" ref="O109:O136" si="15">IF(I109*M109=0, "", I109*M109*(N109/100))</f>
        <v/>
      </c>
      <c r="P109" s="37"/>
      <c r="Q109" s="37">
        <f t="shared" ref="Q109:Q136" si="16">TRUNC(P109*M109*N109/100)</f>
        <v>0</v>
      </c>
      <c r="R109" s="37"/>
      <c r="S109" s="18" t="s">
        <v>936</v>
      </c>
      <c r="T109" s="18"/>
      <c r="AA109" s="2" t="str">
        <f t="shared" ref="AA109:AA135" si="17">O109</f>
        <v/>
      </c>
    </row>
    <row r="110" spans="2:28" ht="21.95" customHeight="1">
      <c r="B110" s="20" t="s">
        <v>948</v>
      </c>
      <c r="C110" s="20" t="s">
        <v>199</v>
      </c>
      <c r="D110" s="46" t="s">
        <v>195</v>
      </c>
      <c r="E110" s="46" t="s">
        <v>200</v>
      </c>
      <c r="F110" s="23" t="s">
        <v>174</v>
      </c>
      <c r="G110" s="23">
        <f>내역서!G188</f>
        <v>160</v>
      </c>
      <c r="H110" s="23" t="str">
        <f t="shared" si="14"/>
        <v/>
      </c>
      <c r="I110" s="23">
        <f>내역서!J188</f>
        <v>0</v>
      </c>
      <c r="J110" s="23">
        <v>10</v>
      </c>
      <c r="K110" s="46" t="s">
        <v>753</v>
      </c>
      <c r="L110" s="23" t="s">
        <v>588</v>
      </c>
      <c r="M110" s="23">
        <v>4.8000000000000001E-2</v>
      </c>
      <c r="N110" s="23">
        <v>100</v>
      </c>
      <c r="O110" s="23" t="str">
        <f t="shared" si="15"/>
        <v/>
      </c>
      <c r="P110" s="37"/>
      <c r="Q110" s="37">
        <f t="shared" si="16"/>
        <v>0</v>
      </c>
      <c r="R110" s="37"/>
      <c r="S110" s="18" t="s">
        <v>936</v>
      </c>
      <c r="T110" s="18"/>
      <c r="AA110" s="2" t="str">
        <f t="shared" si="17"/>
        <v/>
      </c>
    </row>
    <row r="111" spans="2:28" ht="21.95" customHeight="1">
      <c r="B111" s="20" t="s">
        <v>948</v>
      </c>
      <c r="C111" s="20" t="s">
        <v>205</v>
      </c>
      <c r="D111" s="46" t="s">
        <v>206</v>
      </c>
      <c r="E111" s="46" t="s">
        <v>207</v>
      </c>
      <c r="F111" s="23" t="s">
        <v>174</v>
      </c>
      <c r="G111" s="23">
        <f>내역서!G189</f>
        <v>485</v>
      </c>
      <c r="H111" s="23" t="str">
        <f t="shared" si="14"/>
        <v/>
      </c>
      <c r="I111" s="23">
        <f>내역서!J189</f>
        <v>0</v>
      </c>
      <c r="J111" s="23">
        <v>10</v>
      </c>
      <c r="K111" s="46" t="s">
        <v>753</v>
      </c>
      <c r="L111" s="23" t="s">
        <v>588</v>
      </c>
      <c r="M111" s="23">
        <v>4.3999999999999997E-2</v>
      </c>
      <c r="N111" s="23">
        <v>100</v>
      </c>
      <c r="O111" s="23" t="str">
        <f t="shared" si="15"/>
        <v/>
      </c>
      <c r="P111" s="37"/>
      <c r="Q111" s="37">
        <f t="shared" si="16"/>
        <v>0</v>
      </c>
      <c r="R111" s="37"/>
      <c r="S111" s="18" t="s">
        <v>936</v>
      </c>
      <c r="T111" s="18"/>
      <c r="AA111" s="2" t="str">
        <f t="shared" si="17"/>
        <v/>
      </c>
    </row>
    <row r="112" spans="2:28" ht="21.95" customHeight="1">
      <c r="B112" s="20" t="s">
        <v>948</v>
      </c>
      <c r="C112" s="20" t="s">
        <v>251</v>
      </c>
      <c r="D112" s="46" t="s">
        <v>252</v>
      </c>
      <c r="E112" s="46" t="s">
        <v>253</v>
      </c>
      <c r="F112" s="23" t="s">
        <v>220</v>
      </c>
      <c r="G112" s="23">
        <f>내역서!G191</f>
        <v>318</v>
      </c>
      <c r="H112" s="23" t="str">
        <f t="shared" si="14"/>
        <v/>
      </c>
      <c r="I112" s="23">
        <f>내역서!J191</f>
        <v>0</v>
      </c>
      <c r="J112" s="23"/>
      <c r="K112" s="46" t="s">
        <v>753</v>
      </c>
      <c r="L112" s="23" t="s">
        <v>588</v>
      </c>
      <c r="M112" s="23">
        <v>0.12</v>
      </c>
      <c r="N112" s="23">
        <v>100</v>
      </c>
      <c r="O112" s="23" t="str">
        <f t="shared" si="15"/>
        <v/>
      </c>
      <c r="P112" s="37"/>
      <c r="Q112" s="37">
        <f t="shared" si="16"/>
        <v>0</v>
      </c>
      <c r="R112" s="37"/>
      <c r="S112" s="18" t="s">
        <v>943</v>
      </c>
      <c r="T112" s="18"/>
      <c r="AA112" s="2" t="str">
        <f t="shared" si="17"/>
        <v/>
      </c>
    </row>
    <row r="113" spans="2:27" ht="21.95" customHeight="1">
      <c r="B113" s="20" t="s">
        <v>948</v>
      </c>
      <c r="C113" s="20" t="s">
        <v>257</v>
      </c>
      <c r="D113" s="46" t="s">
        <v>252</v>
      </c>
      <c r="E113" s="46" t="s">
        <v>258</v>
      </c>
      <c r="F113" s="23" t="s">
        <v>220</v>
      </c>
      <c r="G113" s="23">
        <f>내역서!G192</f>
        <v>36</v>
      </c>
      <c r="H113" s="23" t="str">
        <f t="shared" si="14"/>
        <v/>
      </c>
      <c r="I113" s="23">
        <f>내역서!J192</f>
        <v>0</v>
      </c>
      <c r="J113" s="23"/>
      <c r="K113" s="46" t="s">
        <v>753</v>
      </c>
      <c r="L113" s="23" t="s">
        <v>588</v>
      </c>
      <c r="M113" s="23">
        <v>0.12</v>
      </c>
      <c r="N113" s="23">
        <v>100</v>
      </c>
      <c r="O113" s="23" t="str">
        <f t="shared" si="15"/>
        <v/>
      </c>
      <c r="P113" s="37"/>
      <c r="Q113" s="37">
        <f t="shared" si="16"/>
        <v>0</v>
      </c>
      <c r="R113" s="37"/>
      <c r="S113" s="18" t="s">
        <v>943</v>
      </c>
      <c r="T113" s="18"/>
      <c r="AA113" s="2" t="str">
        <f t="shared" si="17"/>
        <v/>
      </c>
    </row>
    <row r="114" spans="2:27" ht="21.95" customHeight="1">
      <c r="B114" s="20" t="s">
        <v>948</v>
      </c>
      <c r="C114" s="20" t="s">
        <v>259</v>
      </c>
      <c r="D114" s="46" t="s">
        <v>260</v>
      </c>
      <c r="E114" s="46" t="s">
        <v>261</v>
      </c>
      <c r="F114" s="23" t="s">
        <v>220</v>
      </c>
      <c r="G114" s="23">
        <f>내역서!G193</f>
        <v>37</v>
      </c>
      <c r="H114" s="23" t="str">
        <f t="shared" si="14"/>
        <v/>
      </c>
      <c r="I114" s="23">
        <f>내역서!J193</f>
        <v>0</v>
      </c>
      <c r="J114" s="23"/>
      <c r="K114" s="46" t="s">
        <v>753</v>
      </c>
      <c r="L114" s="23" t="s">
        <v>588</v>
      </c>
      <c r="M114" s="23">
        <v>0.2</v>
      </c>
      <c r="N114" s="23">
        <v>100</v>
      </c>
      <c r="O114" s="23" t="str">
        <f t="shared" si="15"/>
        <v/>
      </c>
      <c r="P114" s="37"/>
      <c r="Q114" s="37">
        <f t="shared" si="16"/>
        <v>0</v>
      </c>
      <c r="R114" s="37"/>
      <c r="S114" s="18" t="s">
        <v>943</v>
      </c>
      <c r="T114" s="18"/>
      <c r="AA114" s="2" t="str">
        <f t="shared" si="17"/>
        <v/>
      </c>
    </row>
    <row r="115" spans="2:27" ht="21.95" customHeight="1">
      <c r="B115" s="20" t="s">
        <v>948</v>
      </c>
      <c r="C115" s="20" t="s">
        <v>262</v>
      </c>
      <c r="D115" s="46" t="s">
        <v>260</v>
      </c>
      <c r="E115" s="46" t="s">
        <v>263</v>
      </c>
      <c r="F115" s="23" t="s">
        <v>220</v>
      </c>
      <c r="G115" s="23">
        <f>내역서!G194</f>
        <v>33</v>
      </c>
      <c r="H115" s="23" t="str">
        <f t="shared" si="14"/>
        <v/>
      </c>
      <c r="I115" s="23">
        <f>내역서!J194</f>
        <v>0</v>
      </c>
      <c r="J115" s="23"/>
      <c r="K115" s="46" t="s">
        <v>753</v>
      </c>
      <c r="L115" s="23" t="s">
        <v>588</v>
      </c>
      <c r="M115" s="23">
        <v>0.2</v>
      </c>
      <c r="N115" s="23">
        <v>100</v>
      </c>
      <c r="O115" s="23" t="str">
        <f t="shared" si="15"/>
        <v/>
      </c>
      <c r="P115" s="37"/>
      <c r="Q115" s="37">
        <f t="shared" si="16"/>
        <v>0</v>
      </c>
      <c r="R115" s="37"/>
      <c r="S115" s="18" t="s">
        <v>943</v>
      </c>
      <c r="T115" s="18"/>
      <c r="AA115" s="2" t="str">
        <f t="shared" si="17"/>
        <v/>
      </c>
    </row>
    <row r="116" spans="2:27" ht="21.95" customHeight="1">
      <c r="B116" s="20" t="s">
        <v>948</v>
      </c>
      <c r="C116" s="20" t="s">
        <v>271</v>
      </c>
      <c r="D116" s="46" t="s">
        <v>272</v>
      </c>
      <c r="E116" s="46" t="s">
        <v>273</v>
      </c>
      <c r="F116" s="23" t="s">
        <v>220</v>
      </c>
      <c r="G116" s="23">
        <f>내역서!G198</f>
        <v>6</v>
      </c>
      <c r="H116" s="23" t="str">
        <f t="shared" si="14"/>
        <v/>
      </c>
      <c r="I116" s="23">
        <f>내역서!J198</f>
        <v>0</v>
      </c>
      <c r="J116" s="23"/>
      <c r="K116" s="46" t="s">
        <v>753</v>
      </c>
      <c r="L116" s="23" t="s">
        <v>588</v>
      </c>
      <c r="M116" s="23">
        <v>0.04</v>
      </c>
      <c r="N116" s="23">
        <v>100</v>
      </c>
      <c r="O116" s="23" t="str">
        <f t="shared" si="15"/>
        <v/>
      </c>
      <c r="P116" s="37"/>
      <c r="Q116" s="37">
        <f t="shared" si="16"/>
        <v>0</v>
      </c>
      <c r="R116" s="37"/>
      <c r="S116" s="18" t="s">
        <v>943</v>
      </c>
      <c r="T116" s="18"/>
      <c r="AA116" s="2" t="str">
        <f t="shared" si="17"/>
        <v/>
      </c>
    </row>
    <row r="117" spans="2:27" ht="21.95" customHeight="1">
      <c r="B117" s="20" t="s">
        <v>948</v>
      </c>
      <c r="C117" s="20" t="s">
        <v>281</v>
      </c>
      <c r="D117" s="46" t="s">
        <v>282</v>
      </c>
      <c r="E117" s="46" t="s">
        <v>283</v>
      </c>
      <c r="F117" s="23" t="s">
        <v>174</v>
      </c>
      <c r="G117" s="23">
        <f>내역서!G199</f>
        <v>76</v>
      </c>
      <c r="H117" s="23" t="str">
        <f t="shared" si="14"/>
        <v/>
      </c>
      <c r="I117" s="23">
        <f>내역서!J199</f>
        <v>0</v>
      </c>
      <c r="J117" s="23">
        <v>5</v>
      </c>
      <c r="K117" s="46" t="s">
        <v>753</v>
      </c>
      <c r="L117" s="23" t="s">
        <v>588</v>
      </c>
      <c r="M117" s="23">
        <v>0.44</v>
      </c>
      <c r="N117" s="23">
        <v>100</v>
      </c>
      <c r="O117" s="23" t="str">
        <f t="shared" si="15"/>
        <v/>
      </c>
      <c r="P117" s="37"/>
      <c r="Q117" s="37">
        <f t="shared" si="16"/>
        <v>0</v>
      </c>
      <c r="R117" s="37"/>
      <c r="S117" s="18" t="s">
        <v>949</v>
      </c>
      <c r="T117" s="18"/>
      <c r="AA117" s="2" t="str">
        <f t="shared" si="17"/>
        <v/>
      </c>
    </row>
    <row r="118" spans="2:27" ht="21.95" customHeight="1">
      <c r="B118" s="20" t="s">
        <v>948</v>
      </c>
      <c r="C118" s="20" t="s">
        <v>295</v>
      </c>
      <c r="D118" s="46" t="s">
        <v>282</v>
      </c>
      <c r="E118" s="46" t="s">
        <v>296</v>
      </c>
      <c r="F118" s="23" t="s">
        <v>220</v>
      </c>
      <c r="G118" s="23">
        <f>내역서!G203</f>
        <v>4</v>
      </c>
      <c r="H118" s="23" t="str">
        <f t="shared" si="14"/>
        <v/>
      </c>
      <c r="I118" s="23">
        <f>내역서!J203</f>
        <v>0</v>
      </c>
      <c r="J118" s="23"/>
      <c r="K118" s="46" t="s">
        <v>753</v>
      </c>
      <c r="L118" s="23" t="s">
        <v>588</v>
      </c>
      <c r="M118" s="23">
        <v>0.04</v>
      </c>
      <c r="N118" s="23">
        <v>100</v>
      </c>
      <c r="O118" s="23" t="str">
        <f t="shared" si="15"/>
        <v/>
      </c>
      <c r="P118" s="37"/>
      <c r="Q118" s="37">
        <f t="shared" si="16"/>
        <v>0</v>
      </c>
      <c r="R118" s="37"/>
      <c r="S118" s="18" t="s">
        <v>943</v>
      </c>
      <c r="T118" s="18"/>
      <c r="AA118" s="2" t="str">
        <f t="shared" si="17"/>
        <v/>
      </c>
    </row>
    <row r="119" spans="2:27" ht="21.95" customHeight="1">
      <c r="B119" s="20" t="s">
        <v>948</v>
      </c>
      <c r="C119" s="20" t="s">
        <v>299</v>
      </c>
      <c r="D119" s="46" t="s">
        <v>282</v>
      </c>
      <c r="E119" s="46" t="s">
        <v>300</v>
      </c>
      <c r="F119" s="23" t="s">
        <v>220</v>
      </c>
      <c r="G119" s="23">
        <f>내역서!G205</f>
        <v>4</v>
      </c>
      <c r="H119" s="23" t="str">
        <f t="shared" si="14"/>
        <v/>
      </c>
      <c r="I119" s="23">
        <f>내역서!J205</f>
        <v>0</v>
      </c>
      <c r="J119" s="23"/>
      <c r="K119" s="46" t="s">
        <v>753</v>
      </c>
      <c r="L119" s="23" t="s">
        <v>588</v>
      </c>
      <c r="M119" s="23">
        <v>0.04</v>
      </c>
      <c r="N119" s="23">
        <v>100</v>
      </c>
      <c r="O119" s="23" t="str">
        <f t="shared" si="15"/>
        <v/>
      </c>
      <c r="P119" s="37"/>
      <c r="Q119" s="37">
        <f t="shared" si="16"/>
        <v>0</v>
      </c>
      <c r="R119" s="37"/>
      <c r="S119" s="18" t="s">
        <v>943</v>
      </c>
      <c r="T119" s="18"/>
      <c r="AA119" s="2" t="str">
        <f t="shared" si="17"/>
        <v/>
      </c>
    </row>
    <row r="120" spans="2:27" ht="21.95" customHeight="1">
      <c r="B120" s="20" t="s">
        <v>948</v>
      </c>
      <c r="C120" s="20" t="s">
        <v>372</v>
      </c>
      <c r="D120" s="46" t="s">
        <v>373</v>
      </c>
      <c r="E120" s="46" t="s">
        <v>374</v>
      </c>
      <c r="F120" s="23" t="s">
        <v>174</v>
      </c>
      <c r="G120" s="23">
        <f>내역서!G206</f>
        <v>8110</v>
      </c>
      <c r="H120" s="23" t="str">
        <f t="shared" si="14"/>
        <v/>
      </c>
      <c r="I120" s="23">
        <f>내역서!J206</f>
        <v>0</v>
      </c>
      <c r="J120" s="23">
        <v>10</v>
      </c>
      <c r="K120" s="46" t="s">
        <v>753</v>
      </c>
      <c r="L120" s="23" t="s">
        <v>588</v>
      </c>
      <c r="M120" s="23">
        <v>0.01</v>
      </c>
      <c r="N120" s="23">
        <v>100</v>
      </c>
      <c r="O120" s="23" t="str">
        <f t="shared" si="15"/>
        <v/>
      </c>
      <c r="P120" s="37"/>
      <c r="Q120" s="37">
        <f t="shared" si="16"/>
        <v>0</v>
      </c>
      <c r="R120" s="37"/>
      <c r="S120" s="18" t="s">
        <v>947</v>
      </c>
      <c r="T120" s="18"/>
      <c r="AA120" s="2" t="str">
        <f t="shared" si="17"/>
        <v/>
      </c>
    </row>
    <row r="121" spans="2:27" ht="21.95" customHeight="1">
      <c r="B121" s="20" t="s">
        <v>948</v>
      </c>
      <c r="C121" s="20" t="s">
        <v>437</v>
      </c>
      <c r="D121" s="46" t="s">
        <v>438</v>
      </c>
      <c r="E121" s="46" t="s">
        <v>439</v>
      </c>
      <c r="F121" s="23" t="s">
        <v>220</v>
      </c>
      <c r="G121" s="23">
        <f>내역서!G207</f>
        <v>14</v>
      </c>
      <c r="H121" s="23" t="str">
        <f t="shared" si="14"/>
        <v/>
      </c>
      <c r="I121" s="23">
        <f>내역서!J207</f>
        <v>0</v>
      </c>
      <c r="J121" s="23"/>
      <c r="K121" s="46" t="s">
        <v>753</v>
      </c>
      <c r="L121" s="23" t="s">
        <v>588</v>
      </c>
      <c r="M121" s="23">
        <v>8.5000000000000006E-2</v>
      </c>
      <c r="N121" s="23">
        <v>100</v>
      </c>
      <c r="O121" s="23" t="str">
        <f t="shared" si="15"/>
        <v/>
      </c>
      <c r="P121" s="37"/>
      <c r="Q121" s="37">
        <f t="shared" si="16"/>
        <v>0</v>
      </c>
      <c r="R121" s="37"/>
      <c r="S121" s="18" t="s">
        <v>950</v>
      </c>
      <c r="T121" s="18"/>
      <c r="AA121" s="2" t="str">
        <f t="shared" si="17"/>
        <v/>
      </c>
    </row>
    <row r="122" spans="2:27" ht="21.95" customHeight="1">
      <c r="B122" s="20" t="s">
        <v>948</v>
      </c>
      <c r="C122" s="20" t="s">
        <v>441</v>
      </c>
      <c r="D122" s="46" t="s">
        <v>438</v>
      </c>
      <c r="E122" s="46" t="s">
        <v>442</v>
      </c>
      <c r="F122" s="23" t="s">
        <v>220</v>
      </c>
      <c r="G122" s="23">
        <f>내역서!G208</f>
        <v>14</v>
      </c>
      <c r="H122" s="23" t="str">
        <f t="shared" si="14"/>
        <v/>
      </c>
      <c r="I122" s="23">
        <f>내역서!J208</f>
        <v>0</v>
      </c>
      <c r="J122" s="23"/>
      <c r="K122" s="46" t="s">
        <v>753</v>
      </c>
      <c r="L122" s="23" t="s">
        <v>588</v>
      </c>
      <c r="M122" s="23">
        <v>8.5000000000000006E-2</v>
      </c>
      <c r="N122" s="23">
        <v>100</v>
      </c>
      <c r="O122" s="23" t="str">
        <f t="shared" si="15"/>
        <v/>
      </c>
      <c r="P122" s="37"/>
      <c r="Q122" s="37">
        <f t="shared" si="16"/>
        <v>0</v>
      </c>
      <c r="R122" s="37"/>
      <c r="S122" s="18" t="s">
        <v>950</v>
      </c>
      <c r="T122" s="18"/>
      <c r="AA122" s="2" t="str">
        <f t="shared" si="17"/>
        <v/>
      </c>
    </row>
    <row r="123" spans="2:27" ht="21.95" customHeight="1">
      <c r="B123" s="20" t="s">
        <v>948</v>
      </c>
      <c r="C123" s="20" t="s">
        <v>443</v>
      </c>
      <c r="D123" s="46" t="s">
        <v>438</v>
      </c>
      <c r="E123" s="46" t="s">
        <v>444</v>
      </c>
      <c r="F123" s="23" t="s">
        <v>220</v>
      </c>
      <c r="G123" s="23">
        <f>내역서!G209</f>
        <v>9</v>
      </c>
      <c r="H123" s="23" t="str">
        <f t="shared" si="14"/>
        <v/>
      </c>
      <c r="I123" s="23">
        <f>내역서!J209</f>
        <v>0</v>
      </c>
      <c r="J123" s="23"/>
      <c r="K123" s="46" t="s">
        <v>753</v>
      </c>
      <c r="L123" s="23" t="s">
        <v>588</v>
      </c>
      <c r="M123" s="23">
        <v>8.5000000000000006E-2</v>
      </c>
      <c r="N123" s="23">
        <v>100</v>
      </c>
      <c r="O123" s="23" t="str">
        <f t="shared" si="15"/>
        <v/>
      </c>
      <c r="P123" s="37"/>
      <c r="Q123" s="37">
        <f t="shared" si="16"/>
        <v>0</v>
      </c>
      <c r="R123" s="37"/>
      <c r="S123" s="18" t="s">
        <v>951</v>
      </c>
      <c r="T123" s="18"/>
      <c r="AA123" s="2" t="str">
        <f t="shared" si="17"/>
        <v/>
      </c>
    </row>
    <row r="124" spans="2:27" ht="21.95" customHeight="1">
      <c r="B124" s="20" t="s">
        <v>948</v>
      </c>
      <c r="C124" s="20" t="s">
        <v>445</v>
      </c>
      <c r="D124" s="46" t="s">
        <v>438</v>
      </c>
      <c r="E124" s="46" t="s">
        <v>446</v>
      </c>
      <c r="F124" s="23" t="s">
        <v>220</v>
      </c>
      <c r="G124" s="23">
        <f>내역서!G210</f>
        <v>2</v>
      </c>
      <c r="H124" s="23" t="str">
        <f t="shared" si="14"/>
        <v/>
      </c>
      <c r="I124" s="23">
        <f>내역서!J210</f>
        <v>0</v>
      </c>
      <c r="J124" s="23"/>
      <c r="K124" s="46" t="s">
        <v>753</v>
      </c>
      <c r="L124" s="23" t="s">
        <v>588</v>
      </c>
      <c r="M124" s="23">
        <v>8.5000000000000006E-2</v>
      </c>
      <c r="N124" s="23">
        <v>100</v>
      </c>
      <c r="O124" s="23" t="str">
        <f t="shared" si="15"/>
        <v/>
      </c>
      <c r="P124" s="37"/>
      <c r="Q124" s="37">
        <f t="shared" si="16"/>
        <v>0</v>
      </c>
      <c r="R124" s="37"/>
      <c r="S124" s="18" t="s">
        <v>951</v>
      </c>
      <c r="T124" s="18"/>
      <c r="AA124" s="2" t="str">
        <f t="shared" si="17"/>
        <v/>
      </c>
    </row>
    <row r="125" spans="2:27" ht="21.95" customHeight="1">
      <c r="B125" s="20" t="s">
        <v>948</v>
      </c>
      <c r="C125" s="20" t="s">
        <v>447</v>
      </c>
      <c r="D125" s="46" t="s">
        <v>438</v>
      </c>
      <c r="E125" s="46" t="s">
        <v>448</v>
      </c>
      <c r="F125" s="23" t="s">
        <v>220</v>
      </c>
      <c r="G125" s="23">
        <f>내역서!G211</f>
        <v>3</v>
      </c>
      <c r="H125" s="23" t="str">
        <f t="shared" si="14"/>
        <v/>
      </c>
      <c r="I125" s="23">
        <f>내역서!J211</f>
        <v>0</v>
      </c>
      <c r="J125" s="23"/>
      <c r="K125" s="46" t="s">
        <v>753</v>
      </c>
      <c r="L125" s="23" t="s">
        <v>588</v>
      </c>
      <c r="M125" s="23">
        <v>8.5000000000000006E-2</v>
      </c>
      <c r="N125" s="23">
        <v>100</v>
      </c>
      <c r="O125" s="23" t="str">
        <f t="shared" si="15"/>
        <v/>
      </c>
      <c r="P125" s="37"/>
      <c r="Q125" s="37">
        <f t="shared" si="16"/>
        <v>0</v>
      </c>
      <c r="R125" s="37"/>
      <c r="S125" s="18" t="s">
        <v>951</v>
      </c>
      <c r="T125" s="18"/>
      <c r="AA125" s="2" t="str">
        <f t="shared" si="17"/>
        <v/>
      </c>
    </row>
    <row r="126" spans="2:27" ht="21.95" customHeight="1">
      <c r="B126" s="20" t="s">
        <v>948</v>
      </c>
      <c r="C126" s="20" t="s">
        <v>449</v>
      </c>
      <c r="D126" s="46" t="s">
        <v>450</v>
      </c>
      <c r="E126" s="46" t="s">
        <v>451</v>
      </c>
      <c r="F126" s="23" t="s">
        <v>220</v>
      </c>
      <c r="G126" s="23">
        <f>내역서!G212</f>
        <v>10</v>
      </c>
      <c r="H126" s="23" t="str">
        <f t="shared" si="14"/>
        <v/>
      </c>
      <c r="I126" s="23">
        <f>내역서!J212</f>
        <v>0</v>
      </c>
      <c r="J126" s="23"/>
      <c r="K126" s="46" t="s">
        <v>753</v>
      </c>
      <c r="L126" s="23" t="s">
        <v>588</v>
      </c>
      <c r="M126" s="23">
        <v>8.5000000000000006E-2</v>
      </c>
      <c r="N126" s="23">
        <v>100</v>
      </c>
      <c r="O126" s="23" t="str">
        <f t="shared" si="15"/>
        <v/>
      </c>
      <c r="P126" s="37"/>
      <c r="Q126" s="37">
        <f t="shared" si="16"/>
        <v>0</v>
      </c>
      <c r="R126" s="37"/>
      <c r="S126" s="18" t="s">
        <v>951</v>
      </c>
      <c r="T126" s="18"/>
      <c r="AA126" s="2" t="str">
        <f t="shared" si="17"/>
        <v/>
      </c>
    </row>
    <row r="127" spans="2:27" ht="21.95" customHeight="1">
      <c r="B127" s="20" t="s">
        <v>948</v>
      </c>
      <c r="C127" s="20" t="s">
        <v>452</v>
      </c>
      <c r="D127" s="46" t="s">
        <v>453</v>
      </c>
      <c r="E127" s="46" t="s">
        <v>454</v>
      </c>
      <c r="F127" s="23" t="s">
        <v>220</v>
      </c>
      <c r="G127" s="23">
        <f>내역서!G213</f>
        <v>18</v>
      </c>
      <c r="H127" s="23" t="str">
        <f t="shared" si="14"/>
        <v/>
      </c>
      <c r="I127" s="23">
        <f>내역서!J213</f>
        <v>0</v>
      </c>
      <c r="J127" s="23"/>
      <c r="K127" s="46" t="s">
        <v>753</v>
      </c>
      <c r="L127" s="23" t="s">
        <v>588</v>
      </c>
      <c r="M127" s="23">
        <v>0.08</v>
      </c>
      <c r="N127" s="23">
        <v>100</v>
      </c>
      <c r="O127" s="23" t="str">
        <f t="shared" si="15"/>
        <v/>
      </c>
      <c r="P127" s="37"/>
      <c r="Q127" s="37">
        <f t="shared" si="16"/>
        <v>0</v>
      </c>
      <c r="R127" s="37"/>
      <c r="S127" s="18" t="s">
        <v>952</v>
      </c>
      <c r="T127" s="18"/>
      <c r="AA127" s="2" t="str">
        <f t="shared" si="17"/>
        <v/>
      </c>
    </row>
    <row r="128" spans="2:27" ht="21.95" customHeight="1">
      <c r="B128" s="20" t="s">
        <v>948</v>
      </c>
      <c r="C128" s="20" t="s">
        <v>518</v>
      </c>
      <c r="D128" s="46" t="s">
        <v>519</v>
      </c>
      <c r="E128" s="46" t="s">
        <v>520</v>
      </c>
      <c r="F128" s="23" t="s">
        <v>220</v>
      </c>
      <c r="G128" s="23">
        <f>내역서!G215</f>
        <v>157</v>
      </c>
      <c r="H128" s="23" t="str">
        <f t="shared" si="14"/>
        <v/>
      </c>
      <c r="I128" s="23">
        <f>내역서!J215</f>
        <v>0</v>
      </c>
      <c r="J128" s="23"/>
      <c r="K128" s="46" t="s">
        <v>753</v>
      </c>
      <c r="L128" s="23" t="s">
        <v>588</v>
      </c>
      <c r="M128" s="23">
        <v>0.02</v>
      </c>
      <c r="N128" s="23">
        <v>100</v>
      </c>
      <c r="O128" s="23" t="str">
        <f t="shared" si="15"/>
        <v/>
      </c>
      <c r="P128" s="37"/>
      <c r="Q128" s="37">
        <f t="shared" si="16"/>
        <v>0</v>
      </c>
      <c r="R128" s="37"/>
      <c r="S128" s="18"/>
      <c r="T128" s="18"/>
      <c r="AA128" s="2" t="str">
        <f t="shared" si="17"/>
        <v/>
      </c>
    </row>
    <row r="129" spans="2:27" ht="21.95" customHeight="1">
      <c r="B129" s="20" t="s">
        <v>948</v>
      </c>
      <c r="C129" s="20" t="s">
        <v>553</v>
      </c>
      <c r="D129" s="46" t="s">
        <v>554</v>
      </c>
      <c r="E129" s="46" t="s">
        <v>555</v>
      </c>
      <c r="F129" s="23" t="s">
        <v>220</v>
      </c>
      <c r="G129" s="23">
        <f>내역서!G216</f>
        <v>137</v>
      </c>
      <c r="H129" s="23" t="str">
        <f t="shared" si="14"/>
        <v/>
      </c>
      <c r="I129" s="23">
        <f>내역서!J216</f>
        <v>0</v>
      </c>
      <c r="J129" s="23"/>
      <c r="K129" s="46" t="s">
        <v>753</v>
      </c>
      <c r="L129" s="23" t="s">
        <v>588</v>
      </c>
      <c r="M129" s="23">
        <v>0.26300000000000001</v>
      </c>
      <c r="N129" s="23">
        <v>100</v>
      </c>
      <c r="O129" s="23" t="str">
        <f t="shared" si="15"/>
        <v/>
      </c>
      <c r="P129" s="37"/>
      <c r="Q129" s="37">
        <f t="shared" si="16"/>
        <v>0</v>
      </c>
      <c r="R129" s="37"/>
      <c r="S129" s="18"/>
      <c r="T129" s="18"/>
      <c r="AA129" s="2" t="str">
        <f t="shared" si="17"/>
        <v/>
      </c>
    </row>
    <row r="130" spans="2:27" ht="21.95" customHeight="1">
      <c r="B130" s="20" t="s">
        <v>948</v>
      </c>
      <c r="C130" s="20" t="s">
        <v>557</v>
      </c>
      <c r="D130" s="46" t="s">
        <v>558</v>
      </c>
      <c r="E130" s="46" t="s">
        <v>559</v>
      </c>
      <c r="F130" s="23" t="s">
        <v>220</v>
      </c>
      <c r="G130" s="23">
        <f>내역서!G217</f>
        <v>26</v>
      </c>
      <c r="H130" s="23" t="str">
        <f t="shared" si="14"/>
        <v/>
      </c>
      <c r="I130" s="23">
        <f>내역서!J217</f>
        <v>0</v>
      </c>
      <c r="J130" s="23"/>
      <c r="K130" s="46" t="s">
        <v>753</v>
      </c>
      <c r="L130" s="23" t="s">
        <v>588</v>
      </c>
      <c r="M130" s="23">
        <v>0.249</v>
      </c>
      <c r="N130" s="23">
        <v>100</v>
      </c>
      <c r="O130" s="23" t="str">
        <f t="shared" si="15"/>
        <v/>
      </c>
      <c r="P130" s="37"/>
      <c r="Q130" s="37">
        <f t="shared" si="16"/>
        <v>0</v>
      </c>
      <c r="R130" s="37"/>
      <c r="S130" s="18"/>
      <c r="T130" s="18"/>
      <c r="AA130" s="2" t="str">
        <f t="shared" si="17"/>
        <v/>
      </c>
    </row>
    <row r="131" spans="2:27" ht="21.95" customHeight="1">
      <c r="B131" s="20" t="s">
        <v>948</v>
      </c>
      <c r="C131" s="20" t="s">
        <v>560</v>
      </c>
      <c r="D131" s="46" t="s">
        <v>561</v>
      </c>
      <c r="E131" s="46" t="s">
        <v>562</v>
      </c>
      <c r="F131" s="23" t="s">
        <v>220</v>
      </c>
      <c r="G131" s="23">
        <f>내역서!G218</f>
        <v>24</v>
      </c>
      <c r="H131" s="23" t="str">
        <f t="shared" si="14"/>
        <v/>
      </c>
      <c r="I131" s="23">
        <f>내역서!J218</f>
        <v>0</v>
      </c>
      <c r="J131" s="23"/>
      <c r="K131" s="46" t="s">
        <v>753</v>
      </c>
      <c r="L131" s="23" t="s">
        <v>588</v>
      </c>
      <c r="M131" s="23">
        <v>0.221</v>
      </c>
      <c r="N131" s="23">
        <v>100</v>
      </c>
      <c r="O131" s="23" t="str">
        <f t="shared" si="15"/>
        <v/>
      </c>
      <c r="P131" s="37"/>
      <c r="Q131" s="37">
        <f t="shared" si="16"/>
        <v>0</v>
      </c>
      <c r="R131" s="37"/>
      <c r="S131" s="18"/>
      <c r="T131" s="18"/>
      <c r="AA131" s="2" t="str">
        <f t="shared" si="17"/>
        <v/>
      </c>
    </row>
    <row r="132" spans="2:27" ht="21.95" customHeight="1">
      <c r="B132" s="20" t="s">
        <v>948</v>
      </c>
      <c r="C132" s="20" t="s">
        <v>563</v>
      </c>
      <c r="D132" s="46" t="s">
        <v>564</v>
      </c>
      <c r="E132" s="46" t="s">
        <v>565</v>
      </c>
      <c r="F132" s="23" t="s">
        <v>220</v>
      </c>
      <c r="G132" s="23">
        <f>내역서!G219</f>
        <v>16</v>
      </c>
      <c r="H132" s="23" t="str">
        <f t="shared" si="14"/>
        <v/>
      </c>
      <c r="I132" s="23">
        <f>내역서!J219</f>
        <v>0</v>
      </c>
      <c r="J132" s="23"/>
      <c r="K132" s="46" t="s">
        <v>753</v>
      </c>
      <c r="L132" s="23" t="s">
        <v>588</v>
      </c>
      <c r="M132" s="23">
        <v>0.11700000000000001</v>
      </c>
      <c r="N132" s="23">
        <v>100</v>
      </c>
      <c r="O132" s="23" t="str">
        <f t="shared" si="15"/>
        <v/>
      </c>
      <c r="P132" s="37"/>
      <c r="Q132" s="37">
        <f t="shared" si="16"/>
        <v>0</v>
      </c>
      <c r="R132" s="37"/>
      <c r="S132" s="18"/>
      <c r="T132" s="18"/>
      <c r="AA132" s="2" t="str">
        <f t="shared" si="17"/>
        <v/>
      </c>
    </row>
    <row r="133" spans="2:27" ht="21.95" customHeight="1">
      <c r="B133" s="20" t="s">
        <v>948</v>
      </c>
      <c r="C133" s="20" t="s">
        <v>566</v>
      </c>
      <c r="D133" s="46" t="s">
        <v>567</v>
      </c>
      <c r="E133" s="46" t="s">
        <v>568</v>
      </c>
      <c r="F133" s="23" t="s">
        <v>220</v>
      </c>
      <c r="G133" s="23">
        <f>내역서!G220</f>
        <v>16</v>
      </c>
      <c r="H133" s="23" t="str">
        <f t="shared" si="14"/>
        <v/>
      </c>
      <c r="I133" s="23">
        <f>내역서!J220</f>
        <v>0</v>
      </c>
      <c r="J133" s="23"/>
      <c r="K133" s="46" t="s">
        <v>753</v>
      </c>
      <c r="L133" s="23" t="s">
        <v>588</v>
      </c>
      <c r="M133" s="23">
        <v>0.221</v>
      </c>
      <c r="N133" s="23">
        <v>100</v>
      </c>
      <c r="O133" s="23" t="str">
        <f t="shared" si="15"/>
        <v/>
      </c>
      <c r="P133" s="37"/>
      <c r="Q133" s="37">
        <f t="shared" si="16"/>
        <v>0</v>
      </c>
      <c r="R133" s="37"/>
      <c r="S133" s="18"/>
      <c r="T133" s="18"/>
      <c r="AA133" s="2" t="str">
        <f t="shared" si="17"/>
        <v/>
      </c>
    </row>
    <row r="134" spans="2:27" ht="21.95" customHeight="1">
      <c r="B134" s="20" t="s">
        <v>948</v>
      </c>
      <c r="C134" s="20" t="s">
        <v>569</v>
      </c>
      <c r="D134" s="46" t="s">
        <v>570</v>
      </c>
      <c r="E134" s="46" t="s">
        <v>571</v>
      </c>
      <c r="F134" s="23" t="s">
        <v>220</v>
      </c>
      <c r="G134" s="23">
        <f>내역서!G221</f>
        <v>157</v>
      </c>
      <c r="H134" s="23" t="str">
        <f t="shared" si="14"/>
        <v/>
      </c>
      <c r="I134" s="23">
        <f>내역서!J221</f>
        <v>0</v>
      </c>
      <c r="J134" s="23"/>
      <c r="K134" s="46" t="s">
        <v>753</v>
      </c>
      <c r="L134" s="23" t="s">
        <v>588</v>
      </c>
      <c r="M134" s="23">
        <v>0.155</v>
      </c>
      <c r="N134" s="23">
        <v>100</v>
      </c>
      <c r="O134" s="23" t="str">
        <f t="shared" si="15"/>
        <v/>
      </c>
      <c r="P134" s="37"/>
      <c r="Q134" s="37">
        <f t="shared" si="16"/>
        <v>0</v>
      </c>
      <c r="R134" s="37"/>
      <c r="S134" s="18"/>
      <c r="T134" s="18"/>
      <c r="AA134" s="2" t="str">
        <f t="shared" si="17"/>
        <v/>
      </c>
    </row>
    <row r="135" spans="2:27" ht="21.95" customHeight="1">
      <c r="B135" s="20" t="s">
        <v>948</v>
      </c>
      <c r="C135" s="20" t="s">
        <v>572</v>
      </c>
      <c r="D135" s="46" t="s">
        <v>573</v>
      </c>
      <c r="E135" s="46" t="s">
        <v>574</v>
      </c>
      <c r="F135" s="23" t="s">
        <v>220</v>
      </c>
      <c r="G135" s="23">
        <f>내역서!G222</f>
        <v>12</v>
      </c>
      <c r="H135" s="23" t="str">
        <f t="shared" si="14"/>
        <v/>
      </c>
      <c r="I135" s="23">
        <f>내역서!J222</f>
        <v>0</v>
      </c>
      <c r="J135" s="23"/>
      <c r="K135" s="46" t="s">
        <v>753</v>
      </c>
      <c r="L135" s="23" t="s">
        <v>588</v>
      </c>
      <c r="M135" s="23">
        <v>0.155</v>
      </c>
      <c r="N135" s="23">
        <v>100</v>
      </c>
      <c r="O135" s="23" t="str">
        <f t="shared" si="15"/>
        <v/>
      </c>
      <c r="P135" s="37"/>
      <c r="Q135" s="37">
        <f t="shared" si="16"/>
        <v>0</v>
      </c>
      <c r="R135" s="37"/>
      <c r="S135" s="18"/>
      <c r="T135" s="18"/>
      <c r="AA135" s="2" t="str">
        <f t="shared" si="17"/>
        <v/>
      </c>
    </row>
    <row r="136" spans="2:27" ht="21.95" customHeight="1">
      <c r="B136" s="20" t="s">
        <v>948</v>
      </c>
      <c r="C136" s="20" t="s">
        <v>586</v>
      </c>
      <c r="D136" s="46" t="s">
        <v>587</v>
      </c>
      <c r="E136" s="46" t="s">
        <v>588</v>
      </c>
      <c r="F136" s="23" t="s">
        <v>589</v>
      </c>
      <c r="G136" s="23">
        <f>IF(H136*I136/100+0.5 &lt;1, TRUNC(H136*I136/100, 3), TRUNC(H136*I136/100+0.5, J136))</f>
        <v>0</v>
      </c>
      <c r="H136" s="23">
        <f>(옵션!$B$12*옵션!$B$44)/100</f>
        <v>85</v>
      </c>
      <c r="I136" s="23">
        <f>SUM(AA109:AA135)</f>
        <v>0</v>
      </c>
      <c r="J136" s="23">
        <f>옵션!$C$44</f>
        <v>0</v>
      </c>
      <c r="K136" s="46"/>
      <c r="L136" s="23"/>
      <c r="M136" s="23"/>
      <c r="N136" s="23"/>
      <c r="O136" s="23" t="str">
        <f t="shared" si="15"/>
        <v/>
      </c>
      <c r="P136" s="37"/>
      <c r="Q136" s="37">
        <f t="shared" si="16"/>
        <v>0</v>
      </c>
      <c r="R136" s="37"/>
      <c r="S136" s="18"/>
      <c r="T136" s="18"/>
      <c r="Z136" s="2" t="s">
        <v>765</v>
      </c>
      <c r="AA136" s="2">
        <f>SUM(AA109:AA135)</f>
        <v>0</v>
      </c>
    </row>
    <row r="137" spans="2:27" ht="21.95" customHeight="1">
      <c r="D137" s="46"/>
      <c r="E137" s="46"/>
      <c r="F137" s="23"/>
      <c r="G137" s="23"/>
      <c r="H137" s="23"/>
      <c r="I137" s="23"/>
      <c r="J137" s="23"/>
      <c r="K137" s="46"/>
      <c r="L137" s="23"/>
      <c r="M137" s="23"/>
      <c r="N137" s="23"/>
      <c r="O137" s="23"/>
      <c r="P137" s="37"/>
      <c r="Q137" s="37"/>
      <c r="R137" s="37"/>
      <c r="S137" s="18"/>
      <c r="T137" s="18"/>
    </row>
    <row r="138" spans="2:27" ht="21.95" customHeight="1">
      <c r="D138" s="46"/>
      <c r="E138" s="46"/>
      <c r="F138" s="23"/>
      <c r="G138" s="23"/>
      <c r="H138" s="23"/>
      <c r="I138" s="23"/>
      <c r="J138" s="23"/>
      <c r="K138" s="46"/>
      <c r="L138" s="23"/>
      <c r="M138" s="23"/>
      <c r="N138" s="23"/>
      <c r="O138" s="23"/>
      <c r="P138" s="37"/>
      <c r="Q138" s="37"/>
      <c r="R138" s="37"/>
      <c r="S138" s="18"/>
      <c r="T138" s="18"/>
    </row>
    <row r="139" spans="2:27" ht="21.95" customHeight="1">
      <c r="D139" s="46"/>
      <c r="E139" s="46"/>
      <c r="F139" s="23"/>
      <c r="G139" s="23"/>
      <c r="H139" s="23"/>
      <c r="I139" s="23"/>
      <c r="J139" s="23"/>
      <c r="K139" s="46"/>
      <c r="L139" s="23"/>
      <c r="M139" s="23"/>
      <c r="N139" s="23"/>
      <c r="O139" s="23"/>
      <c r="P139" s="37"/>
      <c r="Q139" s="37"/>
      <c r="R139" s="37"/>
      <c r="S139" s="18"/>
      <c r="T139" s="18"/>
    </row>
    <row r="140" spans="2:27" ht="21.95" customHeight="1">
      <c r="D140" s="46"/>
      <c r="E140" s="46"/>
      <c r="F140" s="23"/>
      <c r="G140" s="23"/>
      <c r="H140" s="23"/>
      <c r="I140" s="23"/>
      <c r="J140" s="23"/>
      <c r="K140" s="46"/>
      <c r="L140" s="23"/>
      <c r="M140" s="23"/>
      <c r="N140" s="23"/>
      <c r="O140" s="23"/>
      <c r="P140" s="37"/>
      <c r="Q140" s="37"/>
      <c r="R140" s="37"/>
      <c r="S140" s="18"/>
      <c r="T140" s="18"/>
    </row>
    <row r="141" spans="2:27" ht="21.95" customHeight="1">
      <c r="D141" s="46"/>
      <c r="E141" s="46"/>
      <c r="F141" s="23"/>
      <c r="G141" s="23"/>
      <c r="H141" s="23"/>
      <c r="I141" s="23"/>
      <c r="J141" s="23"/>
      <c r="K141" s="46"/>
      <c r="L141" s="23"/>
      <c r="M141" s="23"/>
      <c r="N141" s="23"/>
      <c r="O141" s="23"/>
      <c r="P141" s="37"/>
      <c r="Q141" s="37"/>
      <c r="R141" s="37"/>
      <c r="S141" s="18"/>
      <c r="T141" s="18"/>
    </row>
    <row r="142" spans="2:27" ht="21.95" customHeight="1">
      <c r="D142" s="46"/>
      <c r="E142" s="46"/>
      <c r="F142" s="23"/>
      <c r="G142" s="23"/>
      <c r="H142" s="23"/>
      <c r="I142" s="23"/>
      <c r="J142" s="23"/>
      <c r="K142" s="46"/>
      <c r="L142" s="23"/>
      <c r="M142" s="23"/>
      <c r="N142" s="23"/>
      <c r="O142" s="23"/>
      <c r="P142" s="37"/>
      <c r="Q142" s="37"/>
      <c r="R142" s="37"/>
      <c r="S142" s="18"/>
      <c r="T142" s="18"/>
    </row>
    <row r="143" spans="2:27" ht="21.95" customHeight="1">
      <c r="D143" s="46"/>
      <c r="E143" s="46"/>
      <c r="F143" s="23"/>
      <c r="G143" s="23"/>
      <c r="H143" s="23"/>
      <c r="I143" s="23"/>
      <c r="J143" s="23"/>
      <c r="K143" s="46"/>
      <c r="L143" s="23"/>
      <c r="M143" s="23"/>
      <c r="N143" s="23"/>
      <c r="O143" s="23"/>
      <c r="P143" s="37"/>
      <c r="Q143" s="37"/>
      <c r="R143" s="37"/>
      <c r="S143" s="18"/>
      <c r="T143" s="18"/>
    </row>
    <row r="144" spans="2:27" ht="21.95" customHeight="1">
      <c r="D144" s="46"/>
      <c r="E144" s="46"/>
      <c r="F144" s="23"/>
      <c r="G144" s="23"/>
      <c r="H144" s="23"/>
      <c r="I144" s="23"/>
      <c r="J144" s="23"/>
      <c r="K144" s="46"/>
      <c r="L144" s="23"/>
      <c r="M144" s="23"/>
      <c r="N144" s="23"/>
      <c r="O144" s="23"/>
      <c r="P144" s="37"/>
      <c r="Q144" s="37"/>
      <c r="R144" s="37"/>
      <c r="S144" s="18"/>
      <c r="T144" s="18"/>
    </row>
    <row r="145" spans="2:20" ht="21.95" customHeight="1">
      <c r="D145" s="46"/>
      <c r="E145" s="46"/>
      <c r="F145" s="23"/>
      <c r="G145" s="23"/>
      <c r="H145" s="23"/>
      <c r="I145" s="23"/>
      <c r="J145" s="23"/>
      <c r="K145" s="46"/>
      <c r="L145" s="23"/>
      <c r="M145" s="23"/>
      <c r="N145" s="23"/>
      <c r="O145" s="23"/>
      <c r="P145" s="37"/>
      <c r="Q145" s="37"/>
      <c r="R145" s="37"/>
      <c r="S145" s="18"/>
      <c r="T145" s="18"/>
    </row>
    <row r="146" spans="2:20" ht="21.95" customHeight="1">
      <c r="D146" s="46"/>
      <c r="E146" s="46"/>
      <c r="F146" s="23"/>
      <c r="G146" s="23"/>
      <c r="H146" s="23"/>
      <c r="I146" s="23"/>
      <c r="J146" s="23"/>
      <c r="K146" s="46"/>
      <c r="L146" s="23"/>
      <c r="M146" s="23"/>
      <c r="N146" s="23"/>
      <c r="O146" s="23"/>
      <c r="P146" s="37"/>
      <c r="Q146" s="37"/>
      <c r="R146" s="37"/>
      <c r="S146" s="18"/>
      <c r="T146" s="18"/>
    </row>
    <row r="147" spans="2:20" ht="21.95" customHeight="1">
      <c r="D147" s="46"/>
      <c r="E147" s="46"/>
      <c r="F147" s="23"/>
      <c r="G147" s="23"/>
      <c r="H147" s="23"/>
      <c r="I147" s="23"/>
      <c r="J147" s="23"/>
      <c r="K147" s="46"/>
      <c r="L147" s="23"/>
      <c r="M147" s="23"/>
      <c r="N147" s="23"/>
      <c r="O147" s="23"/>
      <c r="P147" s="37"/>
      <c r="Q147" s="37"/>
      <c r="R147" s="37"/>
      <c r="S147" s="18"/>
      <c r="T147" s="18"/>
    </row>
    <row r="148" spans="2:20" ht="21.95" customHeight="1">
      <c r="D148" s="46"/>
      <c r="E148" s="46"/>
      <c r="F148" s="23"/>
      <c r="G148" s="23"/>
      <c r="H148" s="23"/>
      <c r="I148" s="23"/>
      <c r="J148" s="23"/>
      <c r="K148" s="46"/>
      <c r="L148" s="23"/>
      <c r="M148" s="23"/>
      <c r="N148" s="23"/>
      <c r="O148" s="23"/>
      <c r="P148" s="37"/>
      <c r="Q148" s="37"/>
      <c r="R148" s="37"/>
      <c r="S148" s="18"/>
      <c r="T148" s="18"/>
    </row>
    <row r="149" spans="2:20" ht="21.95" customHeight="1">
      <c r="D149" s="46"/>
      <c r="E149" s="46"/>
      <c r="F149" s="23"/>
      <c r="G149" s="23"/>
      <c r="H149" s="23"/>
      <c r="I149" s="23"/>
      <c r="J149" s="23"/>
      <c r="K149" s="46"/>
      <c r="L149" s="23"/>
      <c r="M149" s="23"/>
      <c r="N149" s="23"/>
      <c r="O149" s="23"/>
      <c r="P149" s="37"/>
      <c r="Q149" s="37"/>
      <c r="R149" s="37"/>
      <c r="S149" s="18"/>
      <c r="T149" s="18"/>
    </row>
    <row r="150" spans="2:20" ht="21.95" customHeight="1">
      <c r="D150" s="46"/>
      <c r="E150" s="46"/>
      <c r="F150" s="23"/>
      <c r="G150" s="23"/>
      <c r="H150" s="23"/>
      <c r="I150" s="23"/>
      <c r="J150" s="23"/>
      <c r="K150" s="46"/>
      <c r="L150" s="23"/>
      <c r="M150" s="23"/>
      <c r="N150" s="23"/>
      <c r="O150" s="23"/>
      <c r="P150" s="37"/>
      <c r="Q150" s="37"/>
      <c r="R150" s="37"/>
      <c r="S150" s="18"/>
      <c r="T150" s="18"/>
    </row>
    <row r="151" spans="2:20" ht="21.95" customHeight="1">
      <c r="D151" s="46"/>
      <c r="E151" s="46"/>
      <c r="F151" s="23"/>
      <c r="G151" s="23"/>
      <c r="H151" s="23"/>
      <c r="I151" s="23"/>
      <c r="J151" s="23"/>
      <c r="K151" s="46"/>
      <c r="L151" s="23"/>
      <c r="M151" s="23"/>
      <c r="N151" s="23"/>
      <c r="O151" s="23"/>
      <c r="P151" s="37"/>
      <c r="Q151" s="37"/>
      <c r="R151" s="37"/>
      <c r="S151" s="18"/>
      <c r="T151" s="18"/>
    </row>
    <row r="152" spans="2:20" ht="21.95" customHeight="1">
      <c r="D152" s="46"/>
      <c r="E152" s="46"/>
      <c r="F152" s="23"/>
      <c r="G152" s="23"/>
      <c r="H152" s="23"/>
      <c r="I152" s="23"/>
      <c r="J152" s="23"/>
      <c r="K152" s="46"/>
      <c r="L152" s="23"/>
      <c r="M152" s="23"/>
      <c r="N152" s="23"/>
      <c r="O152" s="23"/>
      <c r="P152" s="37"/>
      <c r="Q152" s="37"/>
      <c r="R152" s="37"/>
      <c r="S152" s="18"/>
      <c r="T152" s="18"/>
    </row>
    <row r="153" spans="2:20" ht="21.95" customHeight="1">
      <c r="D153" s="46"/>
      <c r="E153" s="46"/>
      <c r="F153" s="23"/>
      <c r="G153" s="23"/>
      <c r="H153" s="23"/>
      <c r="I153" s="23"/>
      <c r="J153" s="23"/>
      <c r="K153" s="46"/>
      <c r="L153" s="23"/>
      <c r="M153" s="23"/>
      <c r="N153" s="23"/>
      <c r="O153" s="23"/>
      <c r="P153" s="37"/>
      <c r="Q153" s="37"/>
      <c r="R153" s="37"/>
      <c r="S153" s="18"/>
      <c r="T153" s="18"/>
    </row>
    <row r="154" spans="2:20" ht="21.95" customHeight="1">
      <c r="D154" s="46"/>
      <c r="E154" s="46"/>
      <c r="F154" s="23"/>
      <c r="G154" s="23"/>
      <c r="H154" s="23"/>
      <c r="I154" s="23"/>
      <c r="J154" s="23"/>
      <c r="K154" s="46"/>
      <c r="L154" s="23"/>
      <c r="M154" s="23"/>
      <c r="N154" s="23"/>
      <c r="O154" s="23"/>
      <c r="P154" s="37"/>
      <c r="Q154" s="37"/>
      <c r="R154" s="37"/>
      <c r="S154" s="18"/>
      <c r="T154" s="18"/>
    </row>
    <row r="155" spans="2:20" ht="21.95" customHeight="1">
      <c r="D155" s="46"/>
      <c r="E155" s="46"/>
      <c r="F155" s="23"/>
      <c r="G155" s="23"/>
      <c r="H155" s="23"/>
      <c r="I155" s="23"/>
      <c r="J155" s="23"/>
      <c r="K155" s="46"/>
      <c r="L155" s="23"/>
      <c r="M155" s="23"/>
      <c r="N155" s="23"/>
      <c r="O155" s="23"/>
      <c r="P155" s="37"/>
      <c r="Q155" s="37"/>
      <c r="R155" s="37"/>
      <c r="S155" s="18"/>
      <c r="T155" s="18"/>
    </row>
    <row r="156" spans="2:20" ht="21.95" customHeight="1">
      <c r="D156" s="46"/>
      <c r="E156" s="46"/>
      <c r="F156" s="23"/>
      <c r="G156" s="23"/>
      <c r="H156" s="23"/>
      <c r="I156" s="23"/>
      <c r="J156" s="23"/>
      <c r="K156" s="46"/>
      <c r="L156" s="23"/>
      <c r="M156" s="23"/>
      <c r="N156" s="23"/>
      <c r="O156" s="23"/>
      <c r="P156" s="37"/>
      <c r="Q156" s="37"/>
      <c r="R156" s="37"/>
      <c r="S156" s="18"/>
      <c r="T156" s="18"/>
    </row>
    <row r="157" spans="2:20" ht="21.95" customHeight="1">
      <c r="D157" s="46"/>
      <c r="E157" s="46"/>
      <c r="F157" s="23"/>
      <c r="G157" s="23"/>
      <c r="H157" s="23"/>
      <c r="I157" s="23"/>
      <c r="J157" s="23"/>
      <c r="K157" s="46"/>
      <c r="L157" s="23"/>
      <c r="M157" s="23"/>
      <c r="N157" s="23"/>
      <c r="O157" s="23"/>
      <c r="P157" s="37"/>
      <c r="Q157" s="37"/>
      <c r="R157" s="37"/>
      <c r="S157" s="18"/>
      <c r="T157" s="18"/>
    </row>
    <row r="158" spans="2:20" ht="21.95" customHeight="1">
      <c r="D158" s="46"/>
      <c r="E158" s="46"/>
      <c r="F158" s="23"/>
      <c r="G158" s="23"/>
      <c r="H158" s="23"/>
      <c r="I158" s="23"/>
      <c r="J158" s="23"/>
      <c r="K158" s="46"/>
      <c r="L158" s="23"/>
      <c r="M158" s="23"/>
      <c r="N158" s="23"/>
      <c r="O158" s="23"/>
      <c r="P158" s="37"/>
      <c r="Q158" s="37"/>
      <c r="R158" s="37"/>
      <c r="S158" s="18"/>
      <c r="T158" s="18"/>
    </row>
    <row r="159" spans="2:20" ht="21.95" customHeight="1">
      <c r="D159" s="46"/>
      <c r="E159" s="46"/>
      <c r="F159" s="23"/>
      <c r="G159" s="23"/>
      <c r="H159" s="23"/>
      <c r="I159" s="23"/>
      <c r="J159" s="23"/>
      <c r="K159" s="46"/>
      <c r="L159" s="23"/>
      <c r="M159" s="23"/>
      <c r="N159" s="23"/>
      <c r="O159" s="23"/>
      <c r="P159" s="37"/>
      <c r="Q159" s="37"/>
      <c r="R159" s="37"/>
      <c r="S159" s="18"/>
      <c r="T159" s="18"/>
    </row>
    <row r="160" spans="2:20" ht="21.95" customHeight="1">
      <c r="B160" s="20" t="s">
        <v>960</v>
      </c>
      <c r="D160" s="266" t="s">
        <v>962</v>
      </c>
      <c r="E160" s="267"/>
      <c r="F160" s="267"/>
      <c r="G160" s="267"/>
      <c r="H160" s="267"/>
      <c r="I160" s="267"/>
      <c r="J160" s="267"/>
      <c r="K160" s="267"/>
      <c r="L160" s="267"/>
      <c r="M160" s="267"/>
      <c r="N160" s="267"/>
      <c r="O160" s="267"/>
      <c r="P160" s="267"/>
      <c r="Q160" s="267"/>
      <c r="R160" s="267"/>
      <c r="S160" s="267"/>
      <c r="T160" s="268"/>
    </row>
    <row r="161" spans="2:27" ht="21.95" customHeight="1">
      <c r="B161" s="20" t="s">
        <v>953</v>
      </c>
      <c r="C161" s="20" t="s">
        <v>194</v>
      </c>
      <c r="D161" s="46" t="s">
        <v>195</v>
      </c>
      <c r="E161" s="46" t="s">
        <v>196</v>
      </c>
      <c r="F161" s="23" t="s">
        <v>174</v>
      </c>
      <c r="G161" s="23">
        <f>내역서!G239</f>
        <v>959</v>
      </c>
      <c r="H161" s="23" t="str">
        <f t="shared" ref="H161:H171" si="18">IF(I161&lt;&gt;0, G161-I161, "")</f>
        <v/>
      </c>
      <c r="I161" s="23">
        <f>내역서!J239</f>
        <v>0</v>
      </c>
      <c r="J161" s="23">
        <v>10</v>
      </c>
      <c r="K161" s="46" t="s">
        <v>753</v>
      </c>
      <c r="L161" s="23" t="s">
        <v>588</v>
      </c>
      <c r="M161" s="23">
        <v>0.04</v>
      </c>
      <c r="N161" s="23">
        <v>100</v>
      </c>
      <c r="O161" s="23" t="str">
        <f t="shared" ref="O161:O172" si="19">IF(I161*M161=0, "", I161*M161*(N161/100))</f>
        <v/>
      </c>
      <c r="P161" s="37"/>
      <c r="Q161" s="37">
        <f t="shared" ref="Q161:Q172" si="20">TRUNC(P161*M161*N161/100)</f>
        <v>0</v>
      </c>
      <c r="R161" s="37"/>
      <c r="S161" s="18" t="s">
        <v>936</v>
      </c>
      <c r="T161" s="18"/>
      <c r="AA161" s="2" t="str">
        <f t="shared" ref="AA161:AA171" si="21">O161</f>
        <v/>
      </c>
    </row>
    <row r="162" spans="2:27" ht="21.95" customHeight="1">
      <c r="B162" s="20" t="s">
        <v>953</v>
      </c>
      <c r="C162" s="20" t="s">
        <v>259</v>
      </c>
      <c r="D162" s="46" t="s">
        <v>260</v>
      </c>
      <c r="E162" s="46" t="s">
        <v>261</v>
      </c>
      <c r="F162" s="23" t="s">
        <v>220</v>
      </c>
      <c r="G162" s="23">
        <f>내역서!G240</f>
        <v>59</v>
      </c>
      <c r="H162" s="23" t="str">
        <f t="shared" si="18"/>
        <v/>
      </c>
      <c r="I162" s="23">
        <f>내역서!J240</f>
        <v>0</v>
      </c>
      <c r="J162" s="23"/>
      <c r="K162" s="46" t="s">
        <v>753</v>
      </c>
      <c r="L162" s="23" t="s">
        <v>588</v>
      </c>
      <c r="M162" s="23">
        <v>0.2</v>
      </c>
      <c r="N162" s="23">
        <v>100</v>
      </c>
      <c r="O162" s="23" t="str">
        <f t="shared" si="19"/>
        <v/>
      </c>
      <c r="P162" s="37"/>
      <c r="Q162" s="37">
        <f t="shared" si="20"/>
        <v>0</v>
      </c>
      <c r="R162" s="37"/>
      <c r="S162" s="18" t="s">
        <v>943</v>
      </c>
      <c r="T162" s="18"/>
      <c r="AA162" s="2" t="str">
        <f t="shared" si="21"/>
        <v/>
      </c>
    </row>
    <row r="163" spans="2:27" ht="21.95" customHeight="1">
      <c r="B163" s="20" t="s">
        <v>953</v>
      </c>
      <c r="C163" s="20" t="s">
        <v>262</v>
      </c>
      <c r="D163" s="46" t="s">
        <v>260</v>
      </c>
      <c r="E163" s="46" t="s">
        <v>263</v>
      </c>
      <c r="F163" s="23" t="s">
        <v>220</v>
      </c>
      <c r="G163" s="23">
        <f>내역서!G241</f>
        <v>43</v>
      </c>
      <c r="H163" s="23" t="str">
        <f t="shared" si="18"/>
        <v/>
      </c>
      <c r="I163" s="23">
        <f>내역서!J241</f>
        <v>0</v>
      </c>
      <c r="J163" s="23"/>
      <c r="K163" s="46" t="s">
        <v>753</v>
      </c>
      <c r="L163" s="23" t="s">
        <v>588</v>
      </c>
      <c r="M163" s="23">
        <v>0.2</v>
      </c>
      <c r="N163" s="23">
        <v>100</v>
      </c>
      <c r="O163" s="23" t="str">
        <f t="shared" si="19"/>
        <v/>
      </c>
      <c r="P163" s="37"/>
      <c r="Q163" s="37">
        <f t="shared" si="20"/>
        <v>0</v>
      </c>
      <c r="R163" s="37"/>
      <c r="S163" s="18" t="s">
        <v>943</v>
      </c>
      <c r="T163" s="18"/>
      <c r="AA163" s="2" t="str">
        <f t="shared" si="21"/>
        <v/>
      </c>
    </row>
    <row r="164" spans="2:27" ht="21.95" customHeight="1">
      <c r="B164" s="20" t="s">
        <v>953</v>
      </c>
      <c r="C164" s="20" t="s">
        <v>271</v>
      </c>
      <c r="D164" s="46" t="s">
        <v>272</v>
      </c>
      <c r="E164" s="46" t="s">
        <v>273</v>
      </c>
      <c r="F164" s="23" t="s">
        <v>220</v>
      </c>
      <c r="G164" s="23">
        <f>내역서!G242</f>
        <v>9</v>
      </c>
      <c r="H164" s="23" t="str">
        <f t="shared" si="18"/>
        <v/>
      </c>
      <c r="I164" s="23">
        <f>내역서!J242</f>
        <v>0</v>
      </c>
      <c r="J164" s="23"/>
      <c r="K164" s="46" t="s">
        <v>753</v>
      </c>
      <c r="L164" s="23" t="s">
        <v>588</v>
      </c>
      <c r="M164" s="23">
        <v>0.04</v>
      </c>
      <c r="N164" s="23">
        <v>100</v>
      </c>
      <c r="O164" s="23" t="str">
        <f t="shared" si="19"/>
        <v/>
      </c>
      <c r="P164" s="37"/>
      <c r="Q164" s="37">
        <f t="shared" si="20"/>
        <v>0</v>
      </c>
      <c r="R164" s="37"/>
      <c r="S164" s="18" t="s">
        <v>943</v>
      </c>
      <c r="T164" s="18"/>
      <c r="AA164" s="2" t="str">
        <f t="shared" si="21"/>
        <v/>
      </c>
    </row>
    <row r="165" spans="2:27" ht="21.95" customHeight="1">
      <c r="B165" s="20" t="s">
        <v>953</v>
      </c>
      <c r="C165" s="20" t="s">
        <v>378</v>
      </c>
      <c r="D165" s="46" t="s">
        <v>373</v>
      </c>
      <c r="E165" s="46" t="s">
        <v>379</v>
      </c>
      <c r="F165" s="23" t="s">
        <v>174</v>
      </c>
      <c r="G165" s="23">
        <f>내역서!G243</f>
        <v>2878</v>
      </c>
      <c r="H165" s="23" t="str">
        <f t="shared" si="18"/>
        <v/>
      </c>
      <c r="I165" s="23">
        <f>내역서!J243</f>
        <v>0</v>
      </c>
      <c r="J165" s="23">
        <v>10</v>
      </c>
      <c r="K165" s="46" t="s">
        <v>753</v>
      </c>
      <c r="L165" s="23" t="s">
        <v>588</v>
      </c>
      <c r="M165" s="23">
        <v>0.01</v>
      </c>
      <c r="N165" s="23">
        <v>100</v>
      </c>
      <c r="O165" s="23" t="str">
        <f t="shared" si="19"/>
        <v/>
      </c>
      <c r="P165" s="37"/>
      <c r="Q165" s="37">
        <f t="shared" si="20"/>
        <v>0</v>
      </c>
      <c r="R165" s="37"/>
      <c r="S165" s="18" t="s">
        <v>947</v>
      </c>
      <c r="T165" s="18"/>
      <c r="AA165" s="2" t="str">
        <f t="shared" si="21"/>
        <v/>
      </c>
    </row>
    <row r="166" spans="2:27" ht="21.95" customHeight="1">
      <c r="B166" s="20" t="s">
        <v>953</v>
      </c>
      <c r="C166" s="20" t="s">
        <v>452</v>
      </c>
      <c r="D166" s="46" t="s">
        <v>453</v>
      </c>
      <c r="E166" s="46" t="s">
        <v>454</v>
      </c>
      <c r="F166" s="23" t="s">
        <v>220</v>
      </c>
      <c r="G166" s="23">
        <f>내역서!G244</f>
        <v>4</v>
      </c>
      <c r="H166" s="23" t="str">
        <f t="shared" si="18"/>
        <v/>
      </c>
      <c r="I166" s="23">
        <f>내역서!J244</f>
        <v>0</v>
      </c>
      <c r="J166" s="23"/>
      <c r="K166" s="46" t="s">
        <v>753</v>
      </c>
      <c r="L166" s="23" t="s">
        <v>588</v>
      </c>
      <c r="M166" s="23">
        <v>0.08</v>
      </c>
      <c r="N166" s="23">
        <v>100</v>
      </c>
      <c r="O166" s="23" t="str">
        <f t="shared" si="19"/>
        <v/>
      </c>
      <c r="P166" s="37"/>
      <c r="Q166" s="37">
        <f t="shared" si="20"/>
        <v>0</v>
      </c>
      <c r="R166" s="37"/>
      <c r="S166" s="18" t="s">
        <v>952</v>
      </c>
      <c r="T166" s="18"/>
      <c r="AA166" s="2" t="str">
        <f t="shared" si="21"/>
        <v/>
      </c>
    </row>
    <row r="167" spans="2:27" ht="21.95" customHeight="1">
      <c r="B167" s="20" t="s">
        <v>953</v>
      </c>
      <c r="C167" s="20" t="s">
        <v>456</v>
      </c>
      <c r="D167" s="46" t="s">
        <v>453</v>
      </c>
      <c r="E167" s="46" t="s">
        <v>457</v>
      </c>
      <c r="F167" s="23" t="s">
        <v>220</v>
      </c>
      <c r="G167" s="23">
        <f>내역서!G245</f>
        <v>38</v>
      </c>
      <c r="H167" s="23" t="str">
        <f t="shared" si="18"/>
        <v/>
      </c>
      <c r="I167" s="23">
        <f>내역서!J245</f>
        <v>0</v>
      </c>
      <c r="J167" s="23"/>
      <c r="K167" s="46" t="s">
        <v>753</v>
      </c>
      <c r="L167" s="23" t="s">
        <v>588</v>
      </c>
      <c r="M167" s="23">
        <v>0.08</v>
      </c>
      <c r="N167" s="23">
        <v>100</v>
      </c>
      <c r="O167" s="23" t="str">
        <f t="shared" si="19"/>
        <v/>
      </c>
      <c r="P167" s="37"/>
      <c r="Q167" s="37">
        <f t="shared" si="20"/>
        <v>0</v>
      </c>
      <c r="R167" s="37"/>
      <c r="S167" s="18" t="s">
        <v>954</v>
      </c>
      <c r="T167" s="18"/>
      <c r="AA167" s="2" t="str">
        <f t="shared" si="21"/>
        <v/>
      </c>
    </row>
    <row r="168" spans="2:27" ht="21.95" customHeight="1">
      <c r="B168" s="20" t="s">
        <v>953</v>
      </c>
      <c r="C168" s="20" t="s">
        <v>458</v>
      </c>
      <c r="D168" s="46" t="s">
        <v>459</v>
      </c>
      <c r="E168" s="46" t="s">
        <v>460</v>
      </c>
      <c r="F168" s="23" t="s">
        <v>220</v>
      </c>
      <c r="G168" s="23">
        <f>내역서!G246</f>
        <v>14</v>
      </c>
      <c r="H168" s="23" t="str">
        <f t="shared" si="18"/>
        <v/>
      </c>
      <c r="I168" s="23">
        <f>내역서!J246</f>
        <v>0</v>
      </c>
      <c r="J168" s="23"/>
      <c r="K168" s="46" t="s">
        <v>753</v>
      </c>
      <c r="L168" s="23" t="s">
        <v>588</v>
      </c>
      <c r="M168" s="23">
        <v>0.08</v>
      </c>
      <c r="N168" s="23">
        <v>100</v>
      </c>
      <c r="O168" s="23" t="str">
        <f t="shared" si="19"/>
        <v/>
      </c>
      <c r="P168" s="37"/>
      <c r="Q168" s="37">
        <f t="shared" si="20"/>
        <v>0</v>
      </c>
      <c r="R168" s="37"/>
      <c r="S168" s="18" t="s">
        <v>952</v>
      </c>
      <c r="T168" s="18"/>
      <c r="AA168" s="2" t="str">
        <f t="shared" si="21"/>
        <v/>
      </c>
    </row>
    <row r="169" spans="2:27" ht="21.95" customHeight="1">
      <c r="B169" s="20" t="s">
        <v>953</v>
      </c>
      <c r="C169" s="20" t="s">
        <v>461</v>
      </c>
      <c r="D169" s="46" t="s">
        <v>462</v>
      </c>
      <c r="E169" s="46" t="s">
        <v>457</v>
      </c>
      <c r="F169" s="23" t="s">
        <v>220</v>
      </c>
      <c r="G169" s="23">
        <f>내역서!G247</f>
        <v>46</v>
      </c>
      <c r="H169" s="23" t="str">
        <f t="shared" si="18"/>
        <v/>
      </c>
      <c r="I169" s="23">
        <f>내역서!J247</f>
        <v>0</v>
      </c>
      <c r="J169" s="23"/>
      <c r="K169" s="46" t="s">
        <v>753</v>
      </c>
      <c r="L169" s="23" t="s">
        <v>588</v>
      </c>
      <c r="M169" s="23">
        <v>0.08</v>
      </c>
      <c r="N169" s="23">
        <v>100</v>
      </c>
      <c r="O169" s="23" t="str">
        <f t="shared" si="19"/>
        <v/>
      </c>
      <c r="P169" s="37"/>
      <c r="Q169" s="37">
        <f t="shared" si="20"/>
        <v>0</v>
      </c>
      <c r="R169" s="37"/>
      <c r="S169" s="18" t="s">
        <v>952</v>
      </c>
      <c r="T169" s="18"/>
      <c r="AA169" s="2" t="str">
        <f t="shared" si="21"/>
        <v/>
      </c>
    </row>
    <row r="170" spans="2:27" ht="21.95" customHeight="1">
      <c r="B170" s="20" t="s">
        <v>953</v>
      </c>
      <c r="C170" s="20" t="s">
        <v>515</v>
      </c>
      <c r="D170" s="46" t="s">
        <v>516</v>
      </c>
      <c r="E170" s="46" t="s">
        <v>517</v>
      </c>
      <c r="F170" s="23" t="s">
        <v>220</v>
      </c>
      <c r="G170" s="23">
        <f>내역서!G248</f>
        <v>3</v>
      </c>
      <c r="H170" s="23" t="str">
        <f t="shared" si="18"/>
        <v/>
      </c>
      <c r="I170" s="23">
        <f>내역서!J248</f>
        <v>0</v>
      </c>
      <c r="J170" s="23"/>
      <c r="K170" s="46" t="s">
        <v>753</v>
      </c>
      <c r="L170" s="23" t="s">
        <v>588</v>
      </c>
      <c r="M170" s="23">
        <v>0.66</v>
      </c>
      <c r="N170" s="23">
        <v>100</v>
      </c>
      <c r="O170" s="23" t="str">
        <f t="shared" si="19"/>
        <v/>
      </c>
      <c r="P170" s="37"/>
      <c r="Q170" s="37">
        <f t="shared" si="20"/>
        <v>0</v>
      </c>
      <c r="R170" s="37"/>
      <c r="S170" s="18"/>
      <c r="T170" s="18"/>
      <c r="AA170" s="2" t="str">
        <f t="shared" si="21"/>
        <v/>
      </c>
    </row>
    <row r="171" spans="2:27" ht="21.95" customHeight="1">
      <c r="B171" s="20" t="s">
        <v>953</v>
      </c>
      <c r="C171" s="20" t="s">
        <v>547</v>
      </c>
      <c r="D171" s="46" t="s">
        <v>548</v>
      </c>
      <c r="E171" s="46" t="s">
        <v>549</v>
      </c>
      <c r="F171" s="23" t="s">
        <v>220</v>
      </c>
      <c r="G171" s="23">
        <f>내역서!G249</f>
        <v>10</v>
      </c>
      <c r="H171" s="23" t="str">
        <f t="shared" si="18"/>
        <v/>
      </c>
      <c r="I171" s="23">
        <f>내역서!J249</f>
        <v>0</v>
      </c>
      <c r="J171" s="23"/>
      <c r="K171" s="46" t="s">
        <v>753</v>
      </c>
      <c r="L171" s="23" t="s">
        <v>588</v>
      </c>
      <c r="M171" s="23">
        <v>7.0999999999999994E-2</v>
      </c>
      <c r="N171" s="23">
        <v>100</v>
      </c>
      <c r="O171" s="23" t="str">
        <f t="shared" si="19"/>
        <v/>
      </c>
      <c r="P171" s="37"/>
      <c r="Q171" s="37">
        <f t="shared" si="20"/>
        <v>0</v>
      </c>
      <c r="R171" s="37"/>
      <c r="S171" s="18"/>
      <c r="T171" s="18"/>
      <c r="AA171" s="2" t="str">
        <f t="shared" si="21"/>
        <v/>
      </c>
    </row>
    <row r="172" spans="2:27" ht="21.95" customHeight="1">
      <c r="B172" s="20" t="s">
        <v>953</v>
      </c>
      <c r="C172" s="20" t="s">
        <v>586</v>
      </c>
      <c r="D172" s="46" t="s">
        <v>587</v>
      </c>
      <c r="E172" s="46" t="s">
        <v>588</v>
      </c>
      <c r="F172" s="23" t="s">
        <v>589</v>
      </c>
      <c r="G172" s="23">
        <f>IF(H172*I172/100+0.5 &lt;1, TRUNC(H172*I172/100, 3), TRUNC(H172*I172/100+0.5, J172))</f>
        <v>0</v>
      </c>
      <c r="H172" s="23">
        <f>(옵션!$B$12*옵션!$B$45)/100</f>
        <v>85</v>
      </c>
      <c r="I172" s="23">
        <f>SUM(AA161:AA171)</f>
        <v>0</v>
      </c>
      <c r="J172" s="23">
        <f>옵션!$C$45</f>
        <v>0</v>
      </c>
      <c r="K172" s="46"/>
      <c r="L172" s="23"/>
      <c r="M172" s="23"/>
      <c r="N172" s="23"/>
      <c r="O172" s="23" t="str">
        <f t="shared" si="19"/>
        <v/>
      </c>
      <c r="P172" s="37"/>
      <c r="Q172" s="37">
        <f t="shared" si="20"/>
        <v>0</v>
      </c>
      <c r="R172" s="37"/>
      <c r="S172" s="18"/>
      <c r="T172" s="18"/>
      <c r="Z172" s="2" t="s">
        <v>765</v>
      </c>
      <c r="AA172" s="2">
        <f>SUM(AA161:AA171)</f>
        <v>0</v>
      </c>
    </row>
    <row r="173" spans="2:27" ht="21.95" customHeight="1">
      <c r="D173" s="46"/>
      <c r="E173" s="46"/>
      <c r="F173" s="23"/>
      <c r="G173" s="23"/>
      <c r="H173" s="23"/>
      <c r="I173" s="23"/>
      <c r="J173" s="23"/>
      <c r="K173" s="46"/>
      <c r="L173" s="23"/>
      <c r="M173" s="23"/>
      <c r="N173" s="23"/>
      <c r="O173" s="23"/>
      <c r="P173" s="37"/>
      <c r="Q173" s="37"/>
      <c r="R173" s="37"/>
      <c r="S173" s="18"/>
      <c r="T173" s="18"/>
    </row>
    <row r="174" spans="2:27" ht="21.95" customHeight="1">
      <c r="D174" s="46"/>
      <c r="E174" s="46"/>
      <c r="F174" s="23"/>
      <c r="G174" s="23"/>
      <c r="H174" s="23"/>
      <c r="I174" s="23"/>
      <c r="J174" s="23"/>
      <c r="K174" s="46"/>
      <c r="L174" s="23"/>
      <c r="M174" s="23"/>
      <c r="N174" s="23"/>
      <c r="O174" s="23"/>
      <c r="P174" s="37"/>
      <c r="Q174" s="37"/>
      <c r="R174" s="37"/>
      <c r="S174" s="18"/>
      <c r="T174" s="18"/>
    </row>
    <row r="175" spans="2:27" ht="21.95" customHeight="1">
      <c r="D175" s="46"/>
      <c r="E175" s="46"/>
      <c r="F175" s="23"/>
      <c r="G175" s="23"/>
      <c r="H175" s="23"/>
      <c r="I175" s="23"/>
      <c r="J175" s="23"/>
      <c r="K175" s="46"/>
      <c r="L175" s="23"/>
      <c r="M175" s="23"/>
      <c r="N175" s="23"/>
      <c r="O175" s="23"/>
      <c r="P175" s="37"/>
      <c r="Q175" s="37"/>
      <c r="R175" s="37"/>
      <c r="S175" s="18"/>
      <c r="T175" s="18"/>
    </row>
    <row r="176" spans="2:27" ht="21.95" customHeight="1">
      <c r="D176" s="46"/>
      <c r="E176" s="46"/>
      <c r="F176" s="23"/>
      <c r="G176" s="23"/>
      <c r="H176" s="23"/>
      <c r="I176" s="23"/>
      <c r="J176" s="23"/>
      <c r="K176" s="46"/>
      <c r="L176" s="23"/>
      <c r="M176" s="23"/>
      <c r="N176" s="23"/>
      <c r="O176" s="23"/>
      <c r="P176" s="37"/>
      <c r="Q176" s="37"/>
      <c r="R176" s="37"/>
      <c r="S176" s="18"/>
      <c r="T176" s="18"/>
    </row>
    <row r="177" spans="2:27" ht="21.95" customHeight="1">
      <c r="D177" s="46"/>
      <c r="E177" s="46"/>
      <c r="F177" s="23"/>
      <c r="G177" s="23"/>
      <c r="H177" s="23"/>
      <c r="I177" s="23"/>
      <c r="J177" s="23"/>
      <c r="K177" s="46"/>
      <c r="L177" s="23"/>
      <c r="M177" s="23"/>
      <c r="N177" s="23"/>
      <c r="O177" s="23"/>
      <c r="P177" s="37"/>
      <c r="Q177" s="37"/>
      <c r="R177" s="37"/>
      <c r="S177" s="18"/>
      <c r="T177" s="18"/>
    </row>
    <row r="178" spans="2:27" ht="21.95" customHeight="1">
      <c r="D178" s="46"/>
      <c r="E178" s="46"/>
      <c r="F178" s="23"/>
      <c r="G178" s="23"/>
      <c r="H178" s="23"/>
      <c r="I178" s="23"/>
      <c r="J178" s="23"/>
      <c r="K178" s="46"/>
      <c r="L178" s="23"/>
      <c r="M178" s="23"/>
      <c r="N178" s="23"/>
      <c r="O178" s="23"/>
      <c r="P178" s="37"/>
      <c r="Q178" s="37"/>
      <c r="R178" s="37"/>
      <c r="S178" s="18"/>
      <c r="T178" s="18"/>
    </row>
    <row r="179" spans="2:27" ht="21.95" customHeight="1">
      <c r="D179" s="46"/>
      <c r="E179" s="46"/>
      <c r="F179" s="23"/>
      <c r="G179" s="23"/>
      <c r="H179" s="23"/>
      <c r="I179" s="23"/>
      <c r="J179" s="23"/>
      <c r="K179" s="46"/>
      <c r="L179" s="23"/>
      <c r="M179" s="23"/>
      <c r="N179" s="23"/>
      <c r="O179" s="23"/>
      <c r="P179" s="37"/>
      <c r="Q179" s="37"/>
      <c r="R179" s="37"/>
      <c r="S179" s="18"/>
      <c r="T179" s="18"/>
    </row>
    <row r="180" spans="2:27" ht="21.95" customHeight="1">
      <c r="D180" s="46"/>
      <c r="E180" s="46"/>
      <c r="F180" s="23"/>
      <c r="G180" s="23"/>
      <c r="H180" s="23"/>
      <c r="I180" s="23"/>
      <c r="J180" s="23"/>
      <c r="K180" s="46"/>
      <c r="L180" s="23"/>
      <c r="M180" s="23"/>
      <c r="N180" s="23"/>
      <c r="O180" s="23"/>
      <c r="P180" s="37"/>
      <c r="Q180" s="37"/>
      <c r="R180" s="37"/>
      <c r="S180" s="18"/>
      <c r="T180" s="18"/>
    </row>
    <row r="181" spans="2:27" ht="21.95" customHeight="1">
      <c r="D181" s="46"/>
      <c r="E181" s="46"/>
      <c r="F181" s="23"/>
      <c r="G181" s="23"/>
      <c r="H181" s="23"/>
      <c r="I181" s="23"/>
      <c r="J181" s="23"/>
      <c r="K181" s="46"/>
      <c r="L181" s="23"/>
      <c r="M181" s="23"/>
      <c r="N181" s="23"/>
      <c r="O181" s="23"/>
      <c r="P181" s="37"/>
      <c r="Q181" s="37"/>
      <c r="R181" s="37"/>
      <c r="S181" s="18"/>
      <c r="T181" s="18"/>
    </row>
    <row r="182" spans="2:27" ht="21.95" customHeight="1">
      <c r="D182" s="46"/>
      <c r="E182" s="46"/>
      <c r="F182" s="23"/>
      <c r="G182" s="23"/>
      <c r="H182" s="23"/>
      <c r="I182" s="23"/>
      <c r="J182" s="23"/>
      <c r="K182" s="46"/>
      <c r="L182" s="23"/>
      <c r="M182" s="23"/>
      <c r="N182" s="23"/>
      <c r="O182" s="23"/>
      <c r="P182" s="37"/>
      <c r="Q182" s="37"/>
      <c r="R182" s="37"/>
      <c r="S182" s="18"/>
      <c r="T182" s="18"/>
    </row>
    <row r="183" spans="2:27" ht="21.95" customHeight="1">
      <c r="D183" s="46"/>
      <c r="E183" s="46"/>
      <c r="F183" s="23"/>
      <c r="G183" s="23"/>
      <c r="H183" s="23"/>
      <c r="I183" s="23"/>
      <c r="J183" s="23"/>
      <c r="K183" s="46"/>
      <c r="L183" s="23"/>
      <c r="M183" s="23"/>
      <c r="N183" s="23"/>
      <c r="O183" s="23"/>
      <c r="P183" s="37"/>
      <c r="Q183" s="37"/>
      <c r="R183" s="37"/>
      <c r="S183" s="18"/>
      <c r="T183" s="18"/>
    </row>
    <row r="184" spans="2:27" ht="21.95" customHeight="1">
      <c r="D184" s="46"/>
      <c r="E184" s="46"/>
      <c r="F184" s="23"/>
      <c r="G184" s="23"/>
      <c r="H184" s="23"/>
      <c r="I184" s="23"/>
      <c r="J184" s="23"/>
      <c r="K184" s="46"/>
      <c r="L184" s="23"/>
      <c r="M184" s="23"/>
      <c r="N184" s="23"/>
      <c r="O184" s="23"/>
      <c r="P184" s="37"/>
      <c r="Q184" s="37"/>
      <c r="R184" s="37"/>
      <c r="S184" s="18"/>
      <c r="T184" s="18"/>
    </row>
    <row r="185" spans="2:27" ht="21.95" customHeight="1">
      <c r="D185" s="46"/>
      <c r="E185" s="46"/>
      <c r="F185" s="23"/>
      <c r="G185" s="23"/>
      <c r="H185" s="23"/>
      <c r="I185" s="23"/>
      <c r="J185" s="23"/>
      <c r="K185" s="46"/>
      <c r="L185" s="23"/>
      <c r="M185" s="23"/>
      <c r="N185" s="23"/>
      <c r="O185" s="23"/>
      <c r="P185" s="37"/>
      <c r="Q185" s="37"/>
      <c r="R185" s="37"/>
      <c r="S185" s="18"/>
      <c r="T185" s="18"/>
    </row>
    <row r="186" spans="2:27" ht="21.95" customHeight="1">
      <c r="B186" s="20" t="s">
        <v>957</v>
      </c>
      <c r="D186" s="266" t="s">
        <v>963</v>
      </c>
      <c r="E186" s="267"/>
      <c r="F186" s="267"/>
      <c r="G186" s="267"/>
      <c r="H186" s="267"/>
      <c r="I186" s="267"/>
      <c r="J186" s="267"/>
      <c r="K186" s="267"/>
      <c r="L186" s="267"/>
      <c r="M186" s="267"/>
      <c r="N186" s="267"/>
      <c r="O186" s="267"/>
      <c r="P186" s="267"/>
      <c r="Q186" s="267"/>
      <c r="R186" s="267"/>
      <c r="S186" s="267"/>
      <c r="T186" s="268"/>
    </row>
    <row r="187" spans="2:27" ht="21.95" customHeight="1">
      <c r="B187" s="20" t="s">
        <v>955</v>
      </c>
      <c r="C187" s="20" t="s">
        <v>301</v>
      </c>
      <c r="D187" s="46" t="s">
        <v>302</v>
      </c>
      <c r="E187" s="46" t="s">
        <v>303</v>
      </c>
      <c r="F187" s="23" t="s">
        <v>174</v>
      </c>
      <c r="G187" s="23">
        <f>내역서!G291</f>
        <v>37</v>
      </c>
      <c r="H187" s="23" t="str">
        <f t="shared" ref="H187:H193" si="22">IF(I187&lt;&gt;0, G187-I187, "")</f>
        <v/>
      </c>
      <c r="I187" s="23">
        <f>내역서!J291</f>
        <v>0</v>
      </c>
      <c r="J187" s="23">
        <v>5</v>
      </c>
      <c r="K187" s="46" t="s">
        <v>753</v>
      </c>
      <c r="L187" s="23" t="s">
        <v>588</v>
      </c>
      <c r="M187" s="23">
        <v>0.23</v>
      </c>
      <c r="N187" s="23">
        <v>100</v>
      </c>
      <c r="O187" s="23" t="str">
        <f t="shared" ref="O187:O194" si="23">IF(I187*M187=0, "", I187*M187*(N187/100))</f>
        <v/>
      </c>
      <c r="P187" s="37"/>
      <c r="Q187" s="37">
        <f t="shared" ref="Q187:Q194" si="24">TRUNC(P187*M187*N187/100)</f>
        <v>0</v>
      </c>
      <c r="R187" s="37"/>
      <c r="S187" s="18" t="s">
        <v>946</v>
      </c>
      <c r="T187" s="18"/>
      <c r="AA187" s="2" t="str">
        <f t="shared" ref="AA187:AA193" si="25">O187</f>
        <v/>
      </c>
    </row>
    <row r="188" spans="2:27" ht="21.95" customHeight="1">
      <c r="B188" s="20" t="s">
        <v>955</v>
      </c>
      <c r="C188" s="20" t="s">
        <v>307</v>
      </c>
      <c r="D188" s="46" t="s">
        <v>302</v>
      </c>
      <c r="E188" s="46" t="s">
        <v>308</v>
      </c>
      <c r="F188" s="23" t="s">
        <v>174</v>
      </c>
      <c r="G188" s="23">
        <f>내역서!G292</f>
        <v>37</v>
      </c>
      <c r="H188" s="23" t="str">
        <f t="shared" si="22"/>
        <v/>
      </c>
      <c r="I188" s="23">
        <f>내역서!J292</f>
        <v>0</v>
      </c>
      <c r="J188" s="23">
        <v>5</v>
      </c>
      <c r="K188" s="46" t="s">
        <v>753</v>
      </c>
      <c r="L188" s="23" t="s">
        <v>588</v>
      </c>
      <c r="M188" s="23">
        <v>0.36</v>
      </c>
      <c r="N188" s="23">
        <v>100</v>
      </c>
      <c r="O188" s="23" t="str">
        <f t="shared" si="23"/>
        <v/>
      </c>
      <c r="P188" s="37"/>
      <c r="Q188" s="37">
        <f t="shared" si="24"/>
        <v>0</v>
      </c>
      <c r="R188" s="37"/>
      <c r="S188" s="18" t="s">
        <v>946</v>
      </c>
      <c r="T188" s="18"/>
      <c r="AA188" s="2" t="str">
        <f t="shared" si="25"/>
        <v/>
      </c>
    </row>
    <row r="189" spans="2:27" ht="21.95" customHeight="1">
      <c r="B189" s="20" t="s">
        <v>955</v>
      </c>
      <c r="C189" s="20" t="s">
        <v>309</v>
      </c>
      <c r="D189" s="46" t="s">
        <v>310</v>
      </c>
      <c r="E189" s="46" t="s">
        <v>311</v>
      </c>
      <c r="F189" s="23" t="s">
        <v>220</v>
      </c>
      <c r="G189" s="23">
        <f>내역서!G293</f>
        <v>2</v>
      </c>
      <c r="H189" s="23" t="str">
        <f t="shared" si="22"/>
        <v/>
      </c>
      <c r="I189" s="23">
        <f>내역서!J293</f>
        <v>0</v>
      </c>
      <c r="J189" s="23"/>
      <c r="K189" s="46" t="s">
        <v>753</v>
      </c>
      <c r="L189" s="23" t="s">
        <v>588</v>
      </c>
      <c r="M189" s="23">
        <v>0.23</v>
      </c>
      <c r="N189" s="23">
        <v>100</v>
      </c>
      <c r="O189" s="23" t="str">
        <f t="shared" si="23"/>
        <v/>
      </c>
      <c r="P189" s="37"/>
      <c r="Q189" s="37">
        <f t="shared" si="24"/>
        <v>0</v>
      </c>
      <c r="R189" s="37"/>
      <c r="S189" s="18" t="s">
        <v>946</v>
      </c>
      <c r="T189" s="18"/>
      <c r="AA189" s="2" t="str">
        <f t="shared" si="25"/>
        <v/>
      </c>
    </row>
    <row r="190" spans="2:27" ht="21.95" customHeight="1">
      <c r="B190" s="20" t="s">
        <v>955</v>
      </c>
      <c r="C190" s="20" t="s">
        <v>312</v>
      </c>
      <c r="D190" s="46" t="s">
        <v>310</v>
      </c>
      <c r="E190" s="46" t="s">
        <v>313</v>
      </c>
      <c r="F190" s="23" t="s">
        <v>220</v>
      </c>
      <c r="G190" s="23">
        <f>내역서!G294</f>
        <v>3</v>
      </c>
      <c r="H190" s="23" t="str">
        <f t="shared" si="22"/>
        <v/>
      </c>
      <c r="I190" s="23">
        <f>내역서!J294</f>
        <v>0</v>
      </c>
      <c r="J190" s="23"/>
      <c r="K190" s="46" t="s">
        <v>753</v>
      </c>
      <c r="L190" s="23" t="s">
        <v>588</v>
      </c>
      <c r="M190" s="23">
        <v>0.23</v>
      </c>
      <c r="N190" s="23">
        <v>100</v>
      </c>
      <c r="O190" s="23" t="str">
        <f t="shared" si="23"/>
        <v/>
      </c>
      <c r="P190" s="37"/>
      <c r="Q190" s="37">
        <f t="shared" si="24"/>
        <v>0</v>
      </c>
      <c r="R190" s="37"/>
      <c r="S190" s="18" t="s">
        <v>946</v>
      </c>
      <c r="T190" s="18"/>
      <c r="AA190" s="2" t="str">
        <f t="shared" si="25"/>
        <v/>
      </c>
    </row>
    <row r="191" spans="2:27" ht="21.95" customHeight="1">
      <c r="B191" s="20" t="s">
        <v>955</v>
      </c>
      <c r="C191" s="20" t="s">
        <v>314</v>
      </c>
      <c r="D191" s="46" t="s">
        <v>310</v>
      </c>
      <c r="E191" s="46" t="s">
        <v>315</v>
      </c>
      <c r="F191" s="23" t="s">
        <v>220</v>
      </c>
      <c r="G191" s="23">
        <f>내역서!G295</f>
        <v>1</v>
      </c>
      <c r="H191" s="23" t="str">
        <f t="shared" si="22"/>
        <v/>
      </c>
      <c r="I191" s="23">
        <f>내역서!J295</f>
        <v>0</v>
      </c>
      <c r="J191" s="23"/>
      <c r="K191" s="46" t="s">
        <v>753</v>
      </c>
      <c r="L191" s="23" t="s">
        <v>588</v>
      </c>
      <c r="M191" s="23">
        <v>0.23</v>
      </c>
      <c r="N191" s="23">
        <v>100</v>
      </c>
      <c r="O191" s="23" t="str">
        <f t="shared" si="23"/>
        <v/>
      </c>
      <c r="P191" s="37"/>
      <c r="Q191" s="37">
        <f t="shared" si="24"/>
        <v>0</v>
      </c>
      <c r="R191" s="37"/>
      <c r="S191" s="18" t="s">
        <v>946</v>
      </c>
      <c r="T191" s="18"/>
      <c r="AA191" s="2" t="str">
        <f t="shared" si="25"/>
        <v/>
      </c>
    </row>
    <row r="192" spans="2:27" ht="21.95" customHeight="1">
      <c r="B192" s="20" t="s">
        <v>955</v>
      </c>
      <c r="C192" s="20" t="s">
        <v>395</v>
      </c>
      <c r="D192" s="46" t="s">
        <v>381</v>
      </c>
      <c r="E192" s="46" t="s">
        <v>396</v>
      </c>
      <c r="F192" s="23" t="s">
        <v>174</v>
      </c>
      <c r="G192" s="23">
        <f>내역서!G299</f>
        <v>77</v>
      </c>
      <c r="H192" s="23" t="str">
        <f t="shared" si="22"/>
        <v/>
      </c>
      <c r="I192" s="23">
        <f>내역서!J299</f>
        <v>0</v>
      </c>
      <c r="J192" s="23">
        <v>10</v>
      </c>
      <c r="K192" s="46" t="s">
        <v>753</v>
      </c>
      <c r="L192" s="23" t="s">
        <v>588</v>
      </c>
      <c r="M192" s="23">
        <v>1.0999999999999999E-2</v>
      </c>
      <c r="N192" s="23">
        <v>150</v>
      </c>
      <c r="O192" s="23" t="str">
        <f t="shared" si="23"/>
        <v/>
      </c>
      <c r="P192" s="37"/>
      <c r="Q192" s="37">
        <f t="shared" si="24"/>
        <v>0</v>
      </c>
      <c r="R192" s="37"/>
      <c r="S192" s="18" t="s">
        <v>766</v>
      </c>
      <c r="T192" s="18"/>
      <c r="AA192" s="2" t="str">
        <f t="shared" si="25"/>
        <v/>
      </c>
    </row>
    <row r="193" spans="2:27" ht="21.95" customHeight="1">
      <c r="B193" s="20" t="s">
        <v>955</v>
      </c>
      <c r="C193" s="20" t="s">
        <v>463</v>
      </c>
      <c r="D193" s="46" t="s">
        <v>464</v>
      </c>
      <c r="E193" s="46" t="s">
        <v>465</v>
      </c>
      <c r="F193" s="23" t="s">
        <v>466</v>
      </c>
      <c r="G193" s="23">
        <f>내역서!G300</f>
        <v>11</v>
      </c>
      <c r="H193" s="23" t="str">
        <f t="shared" si="22"/>
        <v/>
      </c>
      <c r="I193" s="23">
        <f>내역서!J300</f>
        <v>0</v>
      </c>
      <c r="J193" s="23"/>
      <c r="K193" s="46" t="s">
        <v>753</v>
      </c>
      <c r="L193" s="23" t="s">
        <v>588</v>
      </c>
      <c r="M193" s="23">
        <v>0.16</v>
      </c>
      <c r="N193" s="23">
        <v>100</v>
      </c>
      <c r="O193" s="23" t="str">
        <f t="shared" si="23"/>
        <v/>
      </c>
      <c r="P193" s="37"/>
      <c r="Q193" s="37">
        <f t="shared" si="24"/>
        <v>0</v>
      </c>
      <c r="R193" s="37"/>
      <c r="S193" s="18"/>
      <c r="T193" s="18"/>
      <c r="AA193" s="2" t="str">
        <f t="shared" si="25"/>
        <v/>
      </c>
    </row>
    <row r="194" spans="2:27" ht="21.95" customHeight="1">
      <c r="B194" s="20" t="s">
        <v>955</v>
      </c>
      <c r="C194" s="20" t="s">
        <v>586</v>
      </c>
      <c r="D194" s="46" t="s">
        <v>587</v>
      </c>
      <c r="E194" s="46" t="s">
        <v>588</v>
      </c>
      <c r="F194" s="23" t="s">
        <v>589</v>
      </c>
      <c r="G194" s="23">
        <f>IF(H194*I194/100+0.5 &lt;1, TRUNC(H194*I194/100, 3), TRUNC(H194*I194/100+0.5, J194))</f>
        <v>0</v>
      </c>
      <c r="H194" s="23">
        <f>(옵션!$B$12*옵션!$B$47)/100</f>
        <v>85</v>
      </c>
      <c r="I194" s="23">
        <f>SUM(AA187:AA193)</f>
        <v>0</v>
      </c>
      <c r="J194" s="23">
        <f>옵션!$C$47</f>
        <v>0</v>
      </c>
      <c r="K194" s="46"/>
      <c r="L194" s="23"/>
      <c r="M194" s="23"/>
      <c r="N194" s="23"/>
      <c r="O194" s="23" t="str">
        <f t="shared" si="23"/>
        <v/>
      </c>
      <c r="P194" s="37"/>
      <c r="Q194" s="37">
        <f t="shared" si="24"/>
        <v>0</v>
      </c>
      <c r="R194" s="37"/>
      <c r="S194" s="18"/>
      <c r="T194" s="18"/>
      <c r="Z194" s="2" t="s">
        <v>765</v>
      </c>
      <c r="AA194" s="2">
        <f>SUM(AA187:AA193)</f>
        <v>0</v>
      </c>
    </row>
    <row r="195" spans="2:27" ht="21.95" customHeight="1">
      <c r="D195" s="46"/>
      <c r="E195" s="46"/>
      <c r="F195" s="23"/>
      <c r="G195" s="23"/>
      <c r="H195" s="23"/>
      <c r="I195" s="23"/>
      <c r="J195" s="23"/>
      <c r="K195" s="46"/>
      <c r="L195" s="23"/>
      <c r="M195" s="23"/>
      <c r="N195" s="23"/>
      <c r="O195" s="23"/>
      <c r="P195" s="37"/>
      <c r="Q195" s="37"/>
      <c r="R195" s="37"/>
      <c r="S195" s="18"/>
      <c r="T195" s="18"/>
    </row>
    <row r="196" spans="2:27" ht="21.95" customHeight="1">
      <c r="D196" s="46"/>
      <c r="E196" s="46"/>
      <c r="F196" s="23"/>
      <c r="G196" s="23"/>
      <c r="H196" s="23"/>
      <c r="I196" s="23"/>
      <c r="J196" s="23"/>
      <c r="K196" s="46"/>
      <c r="L196" s="23"/>
      <c r="M196" s="23"/>
      <c r="N196" s="23"/>
      <c r="O196" s="23"/>
      <c r="P196" s="37"/>
      <c r="Q196" s="37"/>
      <c r="R196" s="37"/>
      <c r="S196" s="18"/>
      <c r="T196" s="18"/>
    </row>
    <row r="197" spans="2:27" ht="21.95" customHeight="1">
      <c r="D197" s="46"/>
      <c r="E197" s="46"/>
      <c r="F197" s="23"/>
      <c r="G197" s="23"/>
      <c r="H197" s="23"/>
      <c r="I197" s="23"/>
      <c r="J197" s="23"/>
      <c r="K197" s="46"/>
      <c r="L197" s="23"/>
      <c r="M197" s="23"/>
      <c r="N197" s="23"/>
      <c r="O197" s="23"/>
      <c r="P197" s="37"/>
      <c r="Q197" s="37"/>
      <c r="R197" s="37"/>
      <c r="S197" s="18"/>
      <c r="T197" s="18"/>
    </row>
    <row r="198" spans="2:27" ht="21.95" customHeight="1">
      <c r="D198" s="46"/>
      <c r="E198" s="46"/>
      <c r="F198" s="23"/>
      <c r="G198" s="23"/>
      <c r="H198" s="23"/>
      <c r="I198" s="23"/>
      <c r="J198" s="23"/>
      <c r="K198" s="46"/>
      <c r="L198" s="23"/>
      <c r="M198" s="23"/>
      <c r="N198" s="23"/>
      <c r="O198" s="23"/>
      <c r="P198" s="37"/>
      <c r="Q198" s="37"/>
      <c r="R198" s="37"/>
      <c r="S198" s="18"/>
      <c r="T198" s="18"/>
    </row>
    <row r="199" spans="2:27" ht="21.95" customHeight="1">
      <c r="D199" s="46"/>
      <c r="E199" s="46"/>
      <c r="F199" s="23"/>
      <c r="G199" s="23"/>
      <c r="H199" s="23"/>
      <c r="I199" s="23"/>
      <c r="J199" s="23"/>
      <c r="K199" s="46"/>
      <c r="L199" s="23"/>
      <c r="M199" s="23"/>
      <c r="N199" s="23"/>
      <c r="O199" s="23"/>
      <c r="P199" s="37"/>
      <c r="Q199" s="37"/>
      <c r="R199" s="37"/>
      <c r="S199" s="18"/>
      <c r="T199" s="18"/>
    </row>
    <row r="200" spans="2:27" ht="21.95" customHeight="1">
      <c r="D200" s="46"/>
      <c r="E200" s="46"/>
      <c r="F200" s="23"/>
      <c r="G200" s="23"/>
      <c r="H200" s="23"/>
      <c r="I200" s="23"/>
      <c r="J200" s="23"/>
      <c r="K200" s="46"/>
      <c r="L200" s="23"/>
      <c r="M200" s="23"/>
      <c r="N200" s="23"/>
      <c r="O200" s="23"/>
      <c r="P200" s="37"/>
      <c r="Q200" s="37"/>
      <c r="R200" s="37"/>
      <c r="S200" s="18"/>
      <c r="T200" s="18"/>
    </row>
    <row r="201" spans="2:27" ht="21.95" customHeight="1">
      <c r="D201" s="46"/>
      <c r="E201" s="46"/>
      <c r="F201" s="23"/>
      <c r="G201" s="23"/>
      <c r="H201" s="23"/>
      <c r="I201" s="23"/>
      <c r="J201" s="23"/>
      <c r="K201" s="46"/>
      <c r="L201" s="23"/>
      <c r="M201" s="23"/>
      <c r="N201" s="23"/>
      <c r="O201" s="23"/>
      <c r="P201" s="37"/>
      <c r="Q201" s="37"/>
      <c r="R201" s="37"/>
      <c r="S201" s="18"/>
      <c r="T201" s="18"/>
    </row>
    <row r="202" spans="2:27" ht="21.95" customHeight="1">
      <c r="D202" s="46"/>
      <c r="E202" s="46"/>
      <c r="F202" s="23"/>
      <c r="G202" s="23"/>
      <c r="H202" s="23"/>
      <c r="I202" s="23"/>
      <c r="J202" s="23"/>
      <c r="K202" s="46"/>
      <c r="L202" s="23"/>
      <c r="M202" s="23"/>
      <c r="N202" s="23"/>
      <c r="O202" s="23"/>
      <c r="P202" s="37"/>
      <c r="Q202" s="37"/>
      <c r="R202" s="37"/>
      <c r="S202" s="18"/>
      <c r="T202" s="18"/>
    </row>
    <row r="203" spans="2:27" ht="21.95" customHeight="1">
      <c r="D203" s="46"/>
      <c r="E203" s="46"/>
      <c r="F203" s="23"/>
      <c r="G203" s="23"/>
      <c r="H203" s="23"/>
      <c r="I203" s="23"/>
      <c r="J203" s="23"/>
      <c r="K203" s="46"/>
      <c r="L203" s="23"/>
      <c r="M203" s="23"/>
      <c r="N203" s="23"/>
      <c r="O203" s="23"/>
      <c r="P203" s="37"/>
      <c r="Q203" s="37"/>
      <c r="R203" s="37"/>
      <c r="S203" s="18"/>
      <c r="T203" s="18"/>
    </row>
    <row r="204" spans="2:27" ht="21.95" customHeight="1">
      <c r="D204" s="46"/>
      <c r="E204" s="46"/>
      <c r="F204" s="23"/>
      <c r="G204" s="23"/>
      <c r="H204" s="23"/>
      <c r="I204" s="23"/>
      <c r="J204" s="23"/>
      <c r="K204" s="46"/>
      <c r="L204" s="23"/>
      <c r="M204" s="23"/>
      <c r="N204" s="23"/>
      <c r="O204" s="23"/>
      <c r="P204" s="37"/>
      <c r="Q204" s="37"/>
      <c r="R204" s="37"/>
      <c r="S204" s="18"/>
      <c r="T204" s="18"/>
    </row>
    <row r="205" spans="2:27" ht="21.95" customHeight="1">
      <c r="D205" s="46"/>
      <c r="E205" s="46"/>
      <c r="F205" s="23"/>
      <c r="G205" s="23"/>
      <c r="H205" s="23"/>
      <c r="I205" s="23"/>
      <c r="J205" s="23"/>
      <c r="K205" s="46"/>
      <c r="L205" s="23"/>
      <c r="M205" s="23"/>
      <c r="N205" s="23"/>
      <c r="O205" s="23"/>
      <c r="P205" s="37"/>
      <c r="Q205" s="37"/>
      <c r="R205" s="37"/>
      <c r="S205" s="18"/>
      <c r="T205" s="18"/>
    </row>
    <row r="206" spans="2:27" ht="21.95" customHeight="1">
      <c r="D206" s="46"/>
      <c r="E206" s="46"/>
      <c r="F206" s="23"/>
      <c r="G206" s="23"/>
      <c r="H206" s="23"/>
      <c r="I206" s="23"/>
      <c r="J206" s="23"/>
      <c r="K206" s="46"/>
      <c r="L206" s="23"/>
      <c r="M206" s="23"/>
      <c r="N206" s="23"/>
      <c r="O206" s="23"/>
      <c r="P206" s="37"/>
      <c r="Q206" s="37"/>
      <c r="R206" s="37"/>
      <c r="S206" s="18"/>
      <c r="T206" s="18"/>
    </row>
    <row r="207" spans="2:27" ht="21.95" customHeight="1">
      <c r="D207" s="46"/>
      <c r="E207" s="46"/>
      <c r="F207" s="23"/>
      <c r="G207" s="23"/>
      <c r="H207" s="23"/>
      <c r="I207" s="23"/>
      <c r="J207" s="23"/>
      <c r="K207" s="46"/>
      <c r="L207" s="23"/>
      <c r="M207" s="23"/>
      <c r="N207" s="23"/>
      <c r="O207" s="23"/>
      <c r="P207" s="37"/>
      <c r="Q207" s="37"/>
      <c r="R207" s="37"/>
      <c r="S207" s="18"/>
      <c r="T207" s="18"/>
    </row>
    <row r="208" spans="2:27" ht="21.95" customHeight="1">
      <c r="D208" s="46"/>
      <c r="E208" s="46"/>
      <c r="F208" s="23"/>
      <c r="G208" s="23"/>
      <c r="H208" s="23"/>
      <c r="I208" s="23"/>
      <c r="J208" s="23"/>
      <c r="K208" s="46"/>
      <c r="L208" s="23"/>
      <c r="M208" s="23"/>
      <c r="N208" s="23"/>
      <c r="O208" s="23"/>
      <c r="P208" s="37"/>
      <c r="Q208" s="37"/>
      <c r="R208" s="37"/>
      <c r="S208" s="18"/>
      <c r="T208" s="18"/>
    </row>
    <row r="209" spans="4:20" ht="21.95" customHeight="1">
      <c r="D209" s="46"/>
      <c r="E209" s="46"/>
      <c r="F209" s="23"/>
      <c r="G209" s="23"/>
      <c r="H209" s="23"/>
      <c r="I209" s="23"/>
      <c r="J209" s="23"/>
      <c r="K209" s="46"/>
      <c r="L209" s="23"/>
      <c r="M209" s="23"/>
      <c r="N209" s="23"/>
      <c r="O209" s="23"/>
      <c r="P209" s="37"/>
      <c r="Q209" s="37"/>
      <c r="R209" s="37"/>
      <c r="S209" s="18"/>
      <c r="T209" s="18"/>
    </row>
    <row r="210" spans="4:20" ht="21.95" customHeight="1">
      <c r="D210" s="46"/>
      <c r="E210" s="46"/>
      <c r="F210" s="23"/>
      <c r="G210" s="23"/>
      <c r="H210" s="23"/>
      <c r="I210" s="23"/>
      <c r="J210" s="23"/>
      <c r="K210" s="46"/>
      <c r="L210" s="23"/>
      <c r="M210" s="23"/>
      <c r="N210" s="23"/>
      <c r="O210" s="23"/>
      <c r="P210" s="37"/>
      <c r="Q210" s="37"/>
      <c r="R210" s="37"/>
      <c r="S210" s="18"/>
      <c r="T210" s="18"/>
    </row>
    <row r="211" spans="4:20" ht="21.95" customHeight="1">
      <c r="D211" s="46"/>
      <c r="E211" s="46"/>
      <c r="F211" s="23"/>
      <c r="G211" s="23"/>
      <c r="H211" s="23"/>
      <c r="I211" s="23"/>
      <c r="J211" s="23"/>
      <c r="K211" s="46"/>
      <c r="L211" s="23"/>
      <c r="M211" s="23"/>
      <c r="N211" s="23"/>
      <c r="O211" s="23"/>
      <c r="P211" s="37"/>
      <c r="Q211" s="37"/>
      <c r="R211" s="37"/>
      <c r="S211" s="18"/>
      <c r="T211" s="18"/>
    </row>
  </sheetData>
  <mergeCells count="19">
    <mergeCell ref="D1:O1"/>
    <mergeCell ref="S2:S3"/>
    <mergeCell ref="K2:K3"/>
    <mergeCell ref="P2:R2"/>
    <mergeCell ref="T2:T3"/>
    <mergeCell ref="L2:O2"/>
    <mergeCell ref="G2:J2"/>
    <mergeCell ref="A2:A3"/>
    <mergeCell ref="B2:B3"/>
    <mergeCell ref="E2:E3"/>
    <mergeCell ref="F2:F3"/>
    <mergeCell ref="C2:C3"/>
    <mergeCell ref="D2:D3"/>
    <mergeCell ref="D186:T186"/>
    <mergeCell ref="D4:T4"/>
    <mergeCell ref="D56:T56"/>
    <mergeCell ref="D82:T82"/>
    <mergeCell ref="D108:T108"/>
    <mergeCell ref="D160:T160"/>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0" orientation="landscape" verticalDpi="0" r:id="rId1"/>
  <headerFooter alignWithMargins="0"/>
</worksheet>
</file>

<file path=xl/worksheets/sheet7.xml><?xml version="1.0" encoding="utf-8"?>
<worksheet xmlns="http://schemas.openxmlformats.org/spreadsheetml/2006/main" xmlns:r="http://schemas.openxmlformats.org/officeDocument/2006/relationships">
  <dimension ref="A1:Q29"/>
  <sheetViews>
    <sheetView workbookViewId="0">
      <pane xSplit="2" ySplit="3" topLeftCell="C4" activePane="bottomRight" state="frozen"/>
      <selection activeCell="D4" sqref="D4:Q4"/>
      <selection pane="topRight" activeCell="D4" sqref="D4:Q4"/>
      <selection pane="bottomLeft" activeCell="D4" sqref="D4:Q4"/>
      <selection pane="bottomRight" activeCell="D4" sqref="D4:Q4"/>
    </sheetView>
  </sheetViews>
  <sheetFormatPr defaultRowHeight="23.1" customHeight="1"/>
  <cols>
    <col min="1" max="1" width="9.109375" style="20" hidden="1" customWidth="1"/>
    <col min="2" max="2" width="9.88671875" style="20" hidden="1" customWidth="1"/>
    <col min="3" max="3" width="12.77734375" style="49" customWidth="1"/>
    <col min="4" max="4" width="23.109375" style="49" customWidth="1"/>
    <col min="5" max="5" width="23.77734375" style="49" customWidth="1"/>
    <col min="6" max="6" width="4.6640625" style="30" customWidth="1"/>
    <col min="7" max="7" width="6.44140625" hidden="1" customWidth="1"/>
    <col min="8" max="9" width="11.21875" style="38" customWidth="1"/>
    <col min="10" max="10" width="5" style="38" hidden="1" customWidth="1"/>
    <col min="11" max="13" width="11.21875" style="38" customWidth="1"/>
    <col min="14" max="14" width="11.109375" style="38" customWidth="1"/>
    <col min="15" max="15" width="9.77734375" style="38" hidden="1" customWidth="1"/>
    <col min="16" max="16" width="11.21875" style="38" customWidth="1"/>
    <col min="17" max="17" width="12.21875" customWidth="1"/>
  </cols>
  <sheetData>
    <row r="1" spans="1:17" s="2" customFormat="1" ht="23.1" customHeight="1">
      <c r="A1" s="20"/>
      <c r="B1" s="20" t="s">
        <v>859</v>
      </c>
      <c r="C1" s="277" t="s">
        <v>795</v>
      </c>
      <c r="D1" s="278"/>
      <c r="E1" s="278"/>
      <c r="F1" s="278"/>
      <c r="G1" s="278"/>
      <c r="H1" s="278"/>
      <c r="I1" s="278"/>
      <c r="J1" s="278"/>
      <c r="K1" s="278"/>
      <c r="L1" s="278"/>
      <c r="M1" s="278"/>
      <c r="N1" s="278"/>
      <c r="O1" s="36"/>
      <c r="P1" s="36"/>
      <c r="Q1" s="20"/>
    </row>
    <row r="2" spans="1:17" s="17" customFormat="1" ht="23.1" customHeight="1">
      <c r="A2" s="272" t="s">
        <v>57</v>
      </c>
      <c r="B2" s="274" t="s">
        <v>40</v>
      </c>
      <c r="C2" s="273" t="s">
        <v>18</v>
      </c>
      <c r="D2" s="273" t="s">
        <v>64</v>
      </c>
      <c r="E2" s="273" t="s">
        <v>65</v>
      </c>
      <c r="F2" s="275" t="s">
        <v>0</v>
      </c>
      <c r="G2" s="282" t="s">
        <v>1</v>
      </c>
      <c r="H2" s="269" t="s">
        <v>26</v>
      </c>
      <c r="I2" s="269"/>
      <c r="J2" s="269" t="s">
        <v>27</v>
      </c>
      <c r="K2" s="269"/>
      <c r="L2" s="269"/>
      <c r="M2" s="269" t="s">
        <v>28</v>
      </c>
      <c r="N2" s="269"/>
      <c r="O2" s="53" t="s">
        <v>8</v>
      </c>
      <c r="P2" s="269" t="s">
        <v>47</v>
      </c>
      <c r="Q2" s="273" t="s">
        <v>32</v>
      </c>
    </row>
    <row r="3" spans="1:17" s="17" customFormat="1" ht="23.1" customHeight="1">
      <c r="A3" s="272"/>
      <c r="B3" s="274"/>
      <c r="C3" s="273"/>
      <c r="D3" s="273"/>
      <c r="E3" s="273"/>
      <c r="F3" s="275"/>
      <c r="G3" s="282"/>
      <c r="H3" s="53" t="s">
        <v>42</v>
      </c>
      <c r="I3" s="53" t="s">
        <v>43</v>
      </c>
      <c r="J3" s="53" t="s">
        <v>1</v>
      </c>
      <c r="K3" s="53" t="s">
        <v>42</v>
      </c>
      <c r="L3" s="53" t="s">
        <v>43</v>
      </c>
      <c r="M3" s="53" t="s">
        <v>44</v>
      </c>
      <c r="N3" s="53" t="s">
        <v>43</v>
      </c>
      <c r="O3" s="53" t="s">
        <v>22</v>
      </c>
      <c r="P3" s="269"/>
      <c r="Q3" s="273"/>
    </row>
    <row r="4" spans="1:17" s="2" customFormat="1" ht="23.1" customHeight="1">
      <c r="A4" s="20" t="s">
        <v>796</v>
      </c>
      <c r="B4" s="20" t="s">
        <v>797</v>
      </c>
      <c r="C4" s="3" t="s">
        <v>797</v>
      </c>
      <c r="D4" s="46" t="s">
        <v>798</v>
      </c>
      <c r="E4" s="46" t="s">
        <v>799</v>
      </c>
      <c r="F4" s="26" t="s">
        <v>580</v>
      </c>
      <c r="G4" s="6"/>
      <c r="H4" s="37">
        <f>일위대가!I7</f>
        <v>398</v>
      </c>
      <c r="I4" s="37">
        <f t="shared" ref="I4:I21" si="0">H4</f>
        <v>398</v>
      </c>
      <c r="J4" s="37"/>
      <c r="K4" s="37">
        <f>일위대가!L7</f>
        <v>6270</v>
      </c>
      <c r="L4" s="37">
        <f t="shared" ref="L4:L21" si="1">K4</f>
        <v>6270</v>
      </c>
      <c r="M4" s="37">
        <f>일위대가!N7</f>
        <v>384</v>
      </c>
      <c r="N4" s="37">
        <f t="shared" ref="N4:N21" si="2">M4</f>
        <v>384</v>
      </c>
      <c r="O4" s="37">
        <f t="shared" ref="O4:O21" si="3">IF((H4+K4+M4)=0, "", (H4+K4+M4))</f>
        <v>7052</v>
      </c>
      <c r="P4" s="37">
        <f t="shared" ref="P4:P21" si="4">SUM(I4,L4,N4)</f>
        <v>7052</v>
      </c>
      <c r="Q4" s="46" t="s">
        <v>46</v>
      </c>
    </row>
    <row r="5" spans="1:17" s="2" customFormat="1" ht="23.1" customHeight="1">
      <c r="A5" s="20" t="s">
        <v>800</v>
      </c>
      <c r="B5" s="20" t="s">
        <v>801</v>
      </c>
      <c r="C5" s="3" t="s">
        <v>801</v>
      </c>
      <c r="D5" s="46" t="s">
        <v>802</v>
      </c>
      <c r="E5" s="46" t="s">
        <v>799</v>
      </c>
      <c r="F5" s="26" t="s">
        <v>580</v>
      </c>
      <c r="G5" s="6"/>
      <c r="H5" s="37">
        <f>일위대가!I12</f>
        <v>398</v>
      </c>
      <c r="I5" s="37">
        <f t="shared" si="0"/>
        <v>398</v>
      </c>
      <c r="J5" s="37"/>
      <c r="K5" s="37">
        <f>일위대가!L12</f>
        <v>3600</v>
      </c>
      <c r="L5" s="37">
        <f t="shared" si="1"/>
        <v>3600</v>
      </c>
      <c r="M5" s="37">
        <f>일위대가!N12</f>
        <v>384</v>
      </c>
      <c r="N5" s="37">
        <f t="shared" si="2"/>
        <v>384</v>
      </c>
      <c r="O5" s="37">
        <f t="shared" si="3"/>
        <v>4382</v>
      </c>
      <c r="P5" s="37">
        <f t="shared" si="4"/>
        <v>4382</v>
      </c>
      <c r="Q5" s="46" t="s">
        <v>2</v>
      </c>
    </row>
    <row r="6" spans="1:17" s="2" customFormat="1" ht="23.1" customHeight="1">
      <c r="A6" s="20" t="s">
        <v>803</v>
      </c>
      <c r="B6" s="20" t="s">
        <v>804</v>
      </c>
      <c r="C6" s="3" t="s">
        <v>804</v>
      </c>
      <c r="D6" s="46" t="s">
        <v>805</v>
      </c>
      <c r="E6" s="46" t="s">
        <v>806</v>
      </c>
      <c r="F6" s="26" t="s">
        <v>769</v>
      </c>
      <c r="G6" s="6"/>
      <c r="H6" s="37">
        <f>일위대가!I22</f>
        <v>3202</v>
      </c>
      <c r="I6" s="37">
        <f t="shared" si="0"/>
        <v>3202</v>
      </c>
      <c r="J6" s="37"/>
      <c r="K6" s="37">
        <f>일위대가!L22</f>
        <v>12182</v>
      </c>
      <c r="L6" s="37">
        <f t="shared" si="1"/>
        <v>12182</v>
      </c>
      <c r="M6" s="37">
        <f>일위대가!N22</f>
        <v>0</v>
      </c>
      <c r="N6" s="37">
        <f t="shared" si="2"/>
        <v>0</v>
      </c>
      <c r="O6" s="37">
        <f t="shared" si="3"/>
        <v>15384</v>
      </c>
      <c r="P6" s="37">
        <f t="shared" si="4"/>
        <v>15384</v>
      </c>
      <c r="Q6" s="46"/>
    </row>
    <row r="7" spans="1:17" s="2" customFormat="1" ht="23.1" customHeight="1">
      <c r="A7" s="20" t="s">
        <v>807</v>
      </c>
      <c r="B7" s="20" t="s">
        <v>808</v>
      </c>
      <c r="C7" s="3" t="s">
        <v>808</v>
      </c>
      <c r="D7" s="46" t="s">
        <v>805</v>
      </c>
      <c r="E7" s="46" t="s">
        <v>809</v>
      </c>
      <c r="F7" s="26" t="s">
        <v>769</v>
      </c>
      <c r="G7" s="6"/>
      <c r="H7" s="37">
        <f>일위대가!I32</f>
        <v>3253</v>
      </c>
      <c r="I7" s="37">
        <f t="shared" si="0"/>
        <v>3253</v>
      </c>
      <c r="J7" s="37"/>
      <c r="K7" s="37">
        <f>일위대가!L32</f>
        <v>12182</v>
      </c>
      <c r="L7" s="37">
        <f t="shared" si="1"/>
        <v>12182</v>
      </c>
      <c r="M7" s="37">
        <f>일위대가!N32</f>
        <v>0</v>
      </c>
      <c r="N7" s="37">
        <f t="shared" si="2"/>
        <v>0</v>
      </c>
      <c r="O7" s="37">
        <f t="shared" si="3"/>
        <v>15435</v>
      </c>
      <c r="P7" s="37">
        <f t="shared" si="4"/>
        <v>15435</v>
      </c>
      <c r="Q7" s="46"/>
    </row>
    <row r="8" spans="1:17" s="2" customFormat="1" ht="23.1" customHeight="1">
      <c r="A8" s="20" t="s">
        <v>810</v>
      </c>
      <c r="B8" s="20" t="s">
        <v>811</v>
      </c>
      <c r="C8" s="3" t="s">
        <v>811</v>
      </c>
      <c r="D8" s="46" t="s">
        <v>805</v>
      </c>
      <c r="E8" s="46" t="s">
        <v>812</v>
      </c>
      <c r="F8" s="26" t="s">
        <v>769</v>
      </c>
      <c r="G8" s="6"/>
      <c r="H8" s="37">
        <f>일위대가!I42</f>
        <v>3264</v>
      </c>
      <c r="I8" s="37">
        <f t="shared" si="0"/>
        <v>3264</v>
      </c>
      <c r="J8" s="37"/>
      <c r="K8" s="37">
        <f>일위대가!L42</f>
        <v>12182</v>
      </c>
      <c r="L8" s="37">
        <f t="shared" si="1"/>
        <v>12182</v>
      </c>
      <c r="M8" s="37">
        <f>일위대가!N42</f>
        <v>0</v>
      </c>
      <c r="N8" s="37">
        <f t="shared" si="2"/>
        <v>0</v>
      </c>
      <c r="O8" s="37">
        <f t="shared" si="3"/>
        <v>15446</v>
      </c>
      <c r="P8" s="37">
        <f t="shared" si="4"/>
        <v>15446</v>
      </c>
      <c r="Q8" s="46"/>
    </row>
    <row r="9" spans="1:17" s="2" customFormat="1" ht="23.1" customHeight="1">
      <c r="A9" s="20" t="s">
        <v>813</v>
      </c>
      <c r="B9" s="20" t="s">
        <v>814</v>
      </c>
      <c r="C9" s="3" t="s">
        <v>814</v>
      </c>
      <c r="D9" s="46" t="s">
        <v>805</v>
      </c>
      <c r="E9" s="46" t="s">
        <v>815</v>
      </c>
      <c r="F9" s="26" t="s">
        <v>769</v>
      </c>
      <c r="G9" s="6"/>
      <c r="H9" s="37">
        <f>일위대가!I52</f>
        <v>3284</v>
      </c>
      <c r="I9" s="37">
        <f t="shared" si="0"/>
        <v>3284</v>
      </c>
      <c r="J9" s="37"/>
      <c r="K9" s="37">
        <f>일위대가!L52</f>
        <v>12182</v>
      </c>
      <c r="L9" s="37">
        <f t="shared" si="1"/>
        <v>12182</v>
      </c>
      <c r="M9" s="37">
        <f>일위대가!N52</f>
        <v>0</v>
      </c>
      <c r="N9" s="37">
        <f t="shared" si="2"/>
        <v>0</v>
      </c>
      <c r="O9" s="37">
        <f t="shared" si="3"/>
        <v>15466</v>
      </c>
      <c r="P9" s="37">
        <f t="shared" si="4"/>
        <v>15466</v>
      </c>
      <c r="Q9" s="46"/>
    </row>
    <row r="10" spans="1:17" s="2" customFormat="1" ht="23.1" customHeight="1">
      <c r="A10" s="20" t="s">
        <v>816</v>
      </c>
      <c r="B10" s="20" t="s">
        <v>817</v>
      </c>
      <c r="C10" s="3" t="s">
        <v>817</v>
      </c>
      <c r="D10" s="46" t="s">
        <v>805</v>
      </c>
      <c r="E10" s="46" t="s">
        <v>818</v>
      </c>
      <c r="F10" s="26" t="s">
        <v>769</v>
      </c>
      <c r="G10" s="6"/>
      <c r="H10" s="37">
        <f>일위대가!I62</f>
        <v>3480</v>
      </c>
      <c r="I10" s="37">
        <f t="shared" si="0"/>
        <v>3480</v>
      </c>
      <c r="J10" s="37"/>
      <c r="K10" s="37">
        <f>일위대가!L62</f>
        <v>12182</v>
      </c>
      <c r="L10" s="37">
        <f t="shared" si="1"/>
        <v>12182</v>
      </c>
      <c r="M10" s="37">
        <f>일위대가!N62</f>
        <v>0</v>
      </c>
      <c r="N10" s="37">
        <f t="shared" si="2"/>
        <v>0</v>
      </c>
      <c r="O10" s="37">
        <f t="shared" si="3"/>
        <v>15662</v>
      </c>
      <c r="P10" s="37">
        <f t="shared" si="4"/>
        <v>15662</v>
      </c>
      <c r="Q10" s="46"/>
    </row>
    <row r="11" spans="1:17" s="2" customFormat="1" ht="23.1" customHeight="1">
      <c r="A11" s="20" t="s">
        <v>819</v>
      </c>
      <c r="B11" s="20" t="s">
        <v>820</v>
      </c>
      <c r="C11" s="3" t="s">
        <v>820</v>
      </c>
      <c r="D11" s="46" t="s">
        <v>805</v>
      </c>
      <c r="E11" s="46" t="s">
        <v>821</v>
      </c>
      <c r="F11" s="26" t="s">
        <v>769</v>
      </c>
      <c r="G11" s="6"/>
      <c r="H11" s="37">
        <f>일위대가!I72</f>
        <v>3995</v>
      </c>
      <c r="I11" s="37">
        <f t="shared" si="0"/>
        <v>3995</v>
      </c>
      <c r="J11" s="37"/>
      <c r="K11" s="37">
        <f>일위대가!L72</f>
        <v>12182</v>
      </c>
      <c r="L11" s="37">
        <f t="shared" si="1"/>
        <v>12182</v>
      </c>
      <c r="M11" s="37">
        <f>일위대가!N72</f>
        <v>0</v>
      </c>
      <c r="N11" s="37">
        <f t="shared" si="2"/>
        <v>0</v>
      </c>
      <c r="O11" s="37">
        <f t="shared" si="3"/>
        <v>16177</v>
      </c>
      <c r="P11" s="37">
        <f t="shared" si="4"/>
        <v>16177</v>
      </c>
      <c r="Q11" s="46"/>
    </row>
    <row r="12" spans="1:17" s="2" customFormat="1" ht="23.1" customHeight="1">
      <c r="A12" s="20" t="s">
        <v>822</v>
      </c>
      <c r="B12" s="20" t="s">
        <v>823</v>
      </c>
      <c r="C12" s="3" t="s">
        <v>823</v>
      </c>
      <c r="D12" s="46" t="s">
        <v>824</v>
      </c>
      <c r="E12" s="46" t="s">
        <v>825</v>
      </c>
      <c r="F12" s="26" t="s">
        <v>769</v>
      </c>
      <c r="G12" s="6"/>
      <c r="H12" s="37">
        <f>일위대가!I83</f>
        <v>8212</v>
      </c>
      <c r="I12" s="37">
        <f t="shared" si="0"/>
        <v>8212</v>
      </c>
      <c r="J12" s="37"/>
      <c r="K12" s="37">
        <f>일위대가!L83</f>
        <v>24364</v>
      </c>
      <c r="L12" s="37">
        <f t="shared" si="1"/>
        <v>24364</v>
      </c>
      <c r="M12" s="37">
        <f>일위대가!N83</f>
        <v>0</v>
      </c>
      <c r="N12" s="37">
        <f t="shared" si="2"/>
        <v>0</v>
      </c>
      <c r="O12" s="37">
        <f t="shared" si="3"/>
        <v>32576</v>
      </c>
      <c r="P12" s="37">
        <f t="shared" si="4"/>
        <v>32576</v>
      </c>
      <c r="Q12" s="46"/>
    </row>
    <row r="13" spans="1:17" s="2" customFormat="1" ht="23.1" customHeight="1">
      <c r="A13" s="20" t="s">
        <v>826</v>
      </c>
      <c r="B13" s="20" t="s">
        <v>827</v>
      </c>
      <c r="C13" s="3" t="s">
        <v>827</v>
      </c>
      <c r="D13" s="46" t="s">
        <v>828</v>
      </c>
      <c r="E13" s="46" t="s">
        <v>829</v>
      </c>
      <c r="F13" s="26" t="s">
        <v>769</v>
      </c>
      <c r="G13" s="6"/>
      <c r="H13" s="37">
        <f>일위대가!I94</f>
        <v>6339</v>
      </c>
      <c r="I13" s="37">
        <f t="shared" si="0"/>
        <v>6339</v>
      </c>
      <c r="J13" s="37"/>
      <c r="K13" s="37">
        <f>일위대가!L94</f>
        <v>24364</v>
      </c>
      <c r="L13" s="37">
        <f t="shared" si="1"/>
        <v>24364</v>
      </c>
      <c r="M13" s="37">
        <f>일위대가!N94</f>
        <v>0</v>
      </c>
      <c r="N13" s="37">
        <f t="shared" si="2"/>
        <v>0</v>
      </c>
      <c r="O13" s="37">
        <f t="shared" si="3"/>
        <v>30703</v>
      </c>
      <c r="P13" s="37">
        <f t="shared" si="4"/>
        <v>30703</v>
      </c>
      <c r="Q13" s="46"/>
    </row>
    <row r="14" spans="1:17" s="2" customFormat="1" ht="23.1" customHeight="1">
      <c r="A14" s="20" t="s">
        <v>830</v>
      </c>
      <c r="B14" s="20" t="s">
        <v>831</v>
      </c>
      <c r="C14" s="3" t="s">
        <v>831</v>
      </c>
      <c r="D14" s="46" t="s">
        <v>832</v>
      </c>
      <c r="E14" s="46" t="s">
        <v>833</v>
      </c>
      <c r="F14" s="26" t="s">
        <v>769</v>
      </c>
      <c r="G14" s="6"/>
      <c r="H14" s="37">
        <f>일위대가!I103</f>
        <v>3854</v>
      </c>
      <c r="I14" s="37">
        <f t="shared" si="0"/>
        <v>3854</v>
      </c>
      <c r="J14" s="37"/>
      <c r="K14" s="37">
        <f>일위대가!L103</f>
        <v>12182</v>
      </c>
      <c r="L14" s="37">
        <f t="shared" si="1"/>
        <v>12182</v>
      </c>
      <c r="M14" s="37">
        <f>일위대가!N103</f>
        <v>0</v>
      </c>
      <c r="N14" s="37">
        <f t="shared" si="2"/>
        <v>0</v>
      </c>
      <c r="O14" s="37">
        <f t="shared" si="3"/>
        <v>16036</v>
      </c>
      <c r="P14" s="37">
        <f t="shared" si="4"/>
        <v>16036</v>
      </c>
      <c r="Q14" s="46"/>
    </row>
    <row r="15" spans="1:17" s="2" customFormat="1" ht="23.1" customHeight="1">
      <c r="A15" s="20" t="s">
        <v>834</v>
      </c>
      <c r="B15" s="20" t="s">
        <v>835</v>
      </c>
      <c r="C15" s="3" t="s">
        <v>835</v>
      </c>
      <c r="D15" s="46" t="s">
        <v>836</v>
      </c>
      <c r="E15" s="46" t="s">
        <v>837</v>
      </c>
      <c r="F15" s="26" t="s">
        <v>769</v>
      </c>
      <c r="G15" s="6"/>
      <c r="H15" s="37">
        <f>일위대가!I115</f>
        <v>53717</v>
      </c>
      <c r="I15" s="37">
        <f t="shared" si="0"/>
        <v>53717</v>
      </c>
      <c r="J15" s="37"/>
      <c r="K15" s="37">
        <f>일위대가!L115</f>
        <v>311321</v>
      </c>
      <c r="L15" s="37">
        <f t="shared" si="1"/>
        <v>311321</v>
      </c>
      <c r="M15" s="37">
        <f>일위대가!N115</f>
        <v>0</v>
      </c>
      <c r="N15" s="37">
        <f t="shared" si="2"/>
        <v>0</v>
      </c>
      <c r="O15" s="37">
        <f t="shared" si="3"/>
        <v>365038</v>
      </c>
      <c r="P15" s="37">
        <f t="shared" si="4"/>
        <v>365038</v>
      </c>
      <c r="Q15" s="46"/>
    </row>
    <row r="16" spans="1:17" s="2" customFormat="1" ht="23.1" customHeight="1">
      <c r="A16" s="20" t="s">
        <v>838</v>
      </c>
      <c r="B16" s="20" t="s">
        <v>839</v>
      </c>
      <c r="C16" s="3" t="s">
        <v>839</v>
      </c>
      <c r="D16" s="46" t="s">
        <v>836</v>
      </c>
      <c r="E16" s="46" t="s">
        <v>840</v>
      </c>
      <c r="F16" s="26" t="s">
        <v>769</v>
      </c>
      <c r="G16" s="6"/>
      <c r="H16" s="37">
        <f>일위대가!I127</f>
        <v>53757</v>
      </c>
      <c r="I16" s="37">
        <f t="shared" si="0"/>
        <v>53757</v>
      </c>
      <c r="J16" s="37"/>
      <c r="K16" s="37">
        <f>일위대가!L127</f>
        <v>311321</v>
      </c>
      <c r="L16" s="37">
        <f t="shared" si="1"/>
        <v>311321</v>
      </c>
      <c r="M16" s="37">
        <f>일위대가!N127</f>
        <v>0</v>
      </c>
      <c r="N16" s="37">
        <f t="shared" si="2"/>
        <v>0</v>
      </c>
      <c r="O16" s="37">
        <f t="shared" si="3"/>
        <v>365078</v>
      </c>
      <c r="P16" s="37">
        <f t="shared" si="4"/>
        <v>365078</v>
      </c>
      <c r="Q16" s="46"/>
    </row>
    <row r="17" spans="1:17" s="2" customFormat="1" ht="23.1" customHeight="1">
      <c r="A17" s="20" t="s">
        <v>841</v>
      </c>
      <c r="B17" s="20" t="s">
        <v>842</v>
      </c>
      <c r="C17" s="3" t="s">
        <v>842</v>
      </c>
      <c r="D17" s="46" t="s">
        <v>836</v>
      </c>
      <c r="E17" s="46" t="s">
        <v>843</v>
      </c>
      <c r="F17" s="26" t="s">
        <v>769</v>
      </c>
      <c r="G17" s="6"/>
      <c r="H17" s="37">
        <f>일위대가!I139</f>
        <v>54217</v>
      </c>
      <c r="I17" s="37">
        <f t="shared" si="0"/>
        <v>54217</v>
      </c>
      <c r="J17" s="37"/>
      <c r="K17" s="37">
        <f>일위대가!L139</f>
        <v>311321</v>
      </c>
      <c r="L17" s="37">
        <f t="shared" si="1"/>
        <v>311321</v>
      </c>
      <c r="M17" s="37">
        <f>일위대가!N139</f>
        <v>0</v>
      </c>
      <c r="N17" s="37">
        <f t="shared" si="2"/>
        <v>0</v>
      </c>
      <c r="O17" s="37">
        <f t="shared" si="3"/>
        <v>365538</v>
      </c>
      <c r="P17" s="37">
        <f t="shared" si="4"/>
        <v>365538</v>
      </c>
      <c r="Q17" s="46"/>
    </row>
    <row r="18" spans="1:17" s="2" customFormat="1" ht="23.1" customHeight="1">
      <c r="A18" s="20" t="s">
        <v>844</v>
      </c>
      <c r="B18" s="20" t="s">
        <v>845</v>
      </c>
      <c r="C18" s="3" t="s">
        <v>845</v>
      </c>
      <c r="D18" s="46" t="s">
        <v>846</v>
      </c>
      <c r="E18" s="46" t="s">
        <v>847</v>
      </c>
      <c r="F18" s="26" t="s">
        <v>769</v>
      </c>
      <c r="G18" s="6"/>
      <c r="H18" s="37">
        <f>일위대가!I152</f>
        <v>403208</v>
      </c>
      <c r="I18" s="37">
        <f t="shared" si="0"/>
        <v>403208</v>
      </c>
      <c r="J18" s="37"/>
      <c r="K18" s="37">
        <f>일위대가!L152</f>
        <v>221981</v>
      </c>
      <c r="L18" s="37">
        <f t="shared" si="1"/>
        <v>221981</v>
      </c>
      <c r="M18" s="37">
        <f>일위대가!N152</f>
        <v>1152</v>
      </c>
      <c r="N18" s="37">
        <f t="shared" si="2"/>
        <v>1152</v>
      </c>
      <c r="O18" s="37">
        <f t="shared" si="3"/>
        <v>626341</v>
      </c>
      <c r="P18" s="37">
        <f t="shared" si="4"/>
        <v>626341</v>
      </c>
      <c r="Q18" s="46"/>
    </row>
    <row r="19" spans="1:17" s="2" customFormat="1" ht="23.1" customHeight="1">
      <c r="A19" s="20" t="s">
        <v>848</v>
      </c>
      <c r="B19" s="20" t="s">
        <v>849</v>
      </c>
      <c r="C19" s="3" t="s">
        <v>849</v>
      </c>
      <c r="D19" s="46" t="s">
        <v>850</v>
      </c>
      <c r="E19" s="46" t="s">
        <v>237</v>
      </c>
      <c r="F19" s="26" t="s">
        <v>769</v>
      </c>
      <c r="G19" s="6"/>
      <c r="H19" s="37">
        <f>일위대가!I161</f>
        <v>69630</v>
      </c>
      <c r="I19" s="37">
        <f t="shared" si="0"/>
        <v>69630</v>
      </c>
      <c r="J19" s="37"/>
      <c r="K19" s="37">
        <f>일위대가!L161</f>
        <v>64811</v>
      </c>
      <c r="L19" s="37">
        <f t="shared" si="1"/>
        <v>64811</v>
      </c>
      <c r="M19" s="37">
        <f>일위대가!N161</f>
        <v>0</v>
      </c>
      <c r="N19" s="37">
        <f t="shared" si="2"/>
        <v>0</v>
      </c>
      <c r="O19" s="37">
        <f t="shared" si="3"/>
        <v>134441</v>
      </c>
      <c r="P19" s="37">
        <f t="shared" si="4"/>
        <v>134441</v>
      </c>
      <c r="Q19" s="46"/>
    </row>
    <row r="20" spans="1:17" s="2" customFormat="1" ht="23.1" customHeight="1">
      <c r="A20" s="20" t="s">
        <v>851</v>
      </c>
      <c r="B20" s="20" t="s">
        <v>852</v>
      </c>
      <c r="C20" s="3" t="s">
        <v>852</v>
      </c>
      <c r="D20" s="46" t="s">
        <v>853</v>
      </c>
      <c r="E20" s="46" t="s">
        <v>854</v>
      </c>
      <c r="F20" s="26" t="s">
        <v>855</v>
      </c>
      <c r="G20" s="6"/>
      <c r="H20" s="37">
        <f>일위대가!I165</f>
        <v>0</v>
      </c>
      <c r="I20" s="37">
        <f t="shared" si="0"/>
        <v>0</v>
      </c>
      <c r="J20" s="37"/>
      <c r="K20" s="37">
        <f>일위대가!L165</f>
        <v>26701</v>
      </c>
      <c r="L20" s="37">
        <f t="shared" si="1"/>
        <v>26701</v>
      </c>
      <c r="M20" s="37">
        <f>일위대가!N165</f>
        <v>0</v>
      </c>
      <c r="N20" s="37">
        <f t="shared" si="2"/>
        <v>0</v>
      </c>
      <c r="O20" s="37">
        <f t="shared" si="3"/>
        <v>26701</v>
      </c>
      <c r="P20" s="37">
        <f t="shared" si="4"/>
        <v>26701</v>
      </c>
      <c r="Q20" s="46"/>
    </row>
    <row r="21" spans="1:17" s="2" customFormat="1" ht="23.1" customHeight="1">
      <c r="A21" s="20" t="s">
        <v>856</v>
      </c>
      <c r="B21" s="20" t="s">
        <v>857</v>
      </c>
      <c r="C21" s="3" t="s">
        <v>857</v>
      </c>
      <c r="D21" s="46" t="s">
        <v>858</v>
      </c>
      <c r="E21" s="46" t="s">
        <v>854</v>
      </c>
      <c r="F21" s="26" t="s">
        <v>855</v>
      </c>
      <c r="G21" s="6"/>
      <c r="H21" s="37">
        <f>일위대가!I169</f>
        <v>0</v>
      </c>
      <c r="I21" s="37">
        <f t="shared" si="0"/>
        <v>0</v>
      </c>
      <c r="J21" s="37"/>
      <c r="K21" s="37">
        <f>일위대가!L169</f>
        <v>13350</v>
      </c>
      <c r="L21" s="37">
        <f t="shared" si="1"/>
        <v>13350</v>
      </c>
      <c r="M21" s="37">
        <f>일위대가!N169</f>
        <v>0</v>
      </c>
      <c r="N21" s="37">
        <f t="shared" si="2"/>
        <v>0</v>
      </c>
      <c r="O21" s="37">
        <f t="shared" si="3"/>
        <v>13350</v>
      </c>
      <c r="P21" s="37">
        <f t="shared" si="4"/>
        <v>13350</v>
      </c>
      <c r="Q21" s="46"/>
    </row>
    <row r="22" spans="1:17" s="2" customFormat="1" ht="23.1" customHeight="1">
      <c r="A22" s="20"/>
      <c r="B22" s="20"/>
      <c r="C22" s="3"/>
      <c r="D22" s="46"/>
      <c r="E22" s="46"/>
      <c r="F22" s="26"/>
      <c r="G22" s="6"/>
      <c r="H22" s="37"/>
      <c r="I22" s="37"/>
      <c r="J22" s="37"/>
      <c r="K22" s="37"/>
      <c r="L22" s="37"/>
      <c r="M22" s="37"/>
      <c r="N22" s="37"/>
      <c r="O22" s="37"/>
      <c r="P22" s="37"/>
      <c r="Q22" s="46"/>
    </row>
    <row r="23" spans="1:17" s="2" customFormat="1" ht="23.1" customHeight="1">
      <c r="A23" s="20"/>
      <c r="B23" s="20"/>
      <c r="C23" s="3"/>
      <c r="D23" s="46"/>
      <c r="E23" s="46"/>
      <c r="F23" s="26"/>
      <c r="G23" s="6"/>
      <c r="H23" s="37"/>
      <c r="I23" s="37"/>
      <c r="J23" s="37"/>
      <c r="K23" s="37"/>
      <c r="L23" s="37"/>
      <c r="M23" s="37"/>
      <c r="N23" s="37"/>
      <c r="O23" s="37"/>
      <c r="P23" s="37"/>
      <c r="Q23" s="46"/>
    </row>
    <row r="24" spans="1:17" s="2" customFormat="1" ht="23.1" customHeight="1">
      <c r="A24" s="20"/>
      <c r="B24" s="20"/>
      <c r="C24" s="3"/>
      <c r="D24" s="46"/>
      <c r="E24" s="46"/>
      <c r="F24" s="26"/>
      <c r="G24" s="6"/>
      <c r="H24" s="37"/>
      <c r="I24" s="37"/>
      <c r="J24" s="37"/>
      <c r="K24" s="37"/>
      <c r="L24" s="37"/>
      <c r="M24" s="37"/>
      <c r="N24" s="37"/>
      <c r="O24" s="37"/>
      <c r="P24" s="37"/>
      <c r="Q24" s="46"/>
    </row>
    <row r="25" spans="1:17" s="2" customFormat="1" ht="23.1" customHeight="1">
      <c r="A25" s="20"/>
      <c r="B25" s="20"/>
      <c r="C25" s="3"/>
      <c r="D25" s="46"/>
      <c r="E25" s="46"/>
      <c r="F25" s="26"/>
      <c r="G25" s="6"/>
      <c r="H25" s="37"/>
      <c r="I25" s="37"/>
      <c r="J25" s="37"/>
      <c r="K25" s="37"/>
      <c r="L25" s="37"/>
      <c r="M25" s="37"/>
      <c r="N25" s="37"/>
      <c r="O25" s="37"/>
      <c r="P25" s="37"/>
      <c r="Q25" s="46"/>
    </row>
    <row r="26" spans="1:17" s="2" customFormat="1" ht="23.1" customHeight="1">
      <c r="A26" s="20"/>
      <c r="B26" s="20"/>
      <c r="C26" s="3"/>
      <c r="D26" s="46"/>
      <c r="E26" s="46"/>
      <c r="F26" s="26"/>
      <c r="G26" s="6"/>
      <c r="H26" s="37"/>
      <c r="I26" s="37"/>
      <c r="J26" s="37"/>
      <c r="K26" s="37"/>
      <c r="L26" s="37"/>
      <c r="M26" s="37"/>
      <c r="N26" s="37"/>
      <c r="O26" s="37"/>
      <c r="P26" s="37"/>
      <c r="Q26" s="46"/>
    </row>
    <row r="27" spans="1:17" s="2" customFormat="1" ht="23.1" customHeight="1">
      <c r="A27" s="20"/>
      <c r="B27" s="20"/>
      <c r="C27" s="3"/>
      <c r="D27" s="46"/>
      <c r="E27" s="46"/>
      <c r="F27" s="26"/>
      <c r="G27" s="6"/>
      <c r="H27" s="37"/>
      <c r="I27" s="37"/>
      <c r="J27" s="37"/>
      <c r="K27" s="37"/>
      <c r="L27" s="37"/>
      <c r="M27" s="37"/>
      <c r="N27" s="37"/>
      <c r="O27" s="37"/>
      <c r="P27" s="37"/>
      <c r="Q27" s="46"/>
    </row>
    <row r="28" spans="1:17" s="2" customFormat="1" ht="23.1" customHeight="1">
      <c r="A28" s="20"/>
      <c r="B28" s="20"/>
      <c r="C28" s="3"/>
      <c r="D28" s="46"/>
      <c r="E28" s="46"/>
      <c r="F28" s="26"/>
      <c r="G28" s="6"/>
      <c r="H28" s="37"/>
      <c r="I28" s="37"/>
      <c r="J28" s="37"/>
      <c r="K28" s="37"/>
      <c r="L28" s="37"/>
      <c r="M28" s="37"/>
      <c r="N28" s="37"/>
      <c r="O28" s="37"/>
      <c r="P28" s="37"/>
      <c r="Q28" s="46"/>
    </row>
    <row r="29" spans="1:17" s="2" customFormat="1" ht="23.1" customHeight="1">
      <c r="A29" s="20"/>
      <c r="B29" s="20"/>
      <c r="C29" s="3"/>
      <c r="D29" s="46"/>
      <c r="E29" s="46"/>
      <c r="F29" s="26"/>
      <c r="G29" s="6"/>
      <c r="H29" s="37"/>
      <c r="I29" s="37"/>
      <c r="J29" s="37"/>
      <c r="K29" s="37"/>
      <c r="L29" s="37"/>
      <c r="M29" s="37"/>
      <c r="N29" s="37"/>
      <c r="O29" s="37"/>
      <c r="P29" s="37"/>
      <c r="Q29" s="46"/>
    </row>
  </sheetData>
  <mergeCells count="13">
    <mergeCell ref="C1:N1"/>
    <mergeCell ref="M2:N2"/>
    <mergeCell ref="J2:L2"/>
    <mergeCell ref="Q2:Q3"/>
    <mergeCell ref="P2:P3"/>
    <mergeCell ref="F2:F3"/>
    <mergeCell ref="G2:G3"/>
    <mergeCell ref="H2:I2"/>
    <mergeCell ref="A2:A3"/>
    <mergeCell ref="B2:B3"/>
    <mergeCell ref="C2:C3"/>
    <mergeCell ref="D2:D3"/>
    <mergeCell ref="E2:E3"/>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dimension ref="A1:AE185"/>
  <sheetViews>
    <sheetView topLeftCell="D1" workbookViewId="0">
      <pane ySplit="3" topLeftCell="A4" activePane="bottomLeft" state="frozen"/>
      <selection activeCell="D4" sqref="D4:Q4"/>
      <selection pane="bottomLeft" activeCell="D4" sqref="D4:Q4"/>
    </sheetView>
  </sheetViews>
  <sheetFormatPr defaultRowHeight="23.25" customHeight="1"/>
  <cols>
    <col min="1" max="1" width="11.5546875" style="20" hidden="1" customWidth="1"/>
    <col min="2" max="2" width="10.77734375" style="20" hidden="1" customWidth="1"/>
    <col min="3" max="3" width="11.109375" style="1" hidden="1" customWidth="1"/>
    <col min="4" max="4" width="24.33203125" style="20" customWidth="1"/>
    <col min="5" max="5" width="25.33203125" style="20" customWidth="1"/>
    <col min="6" max="6" width="4.21875" style="25" customWidth="1"/>
    <col min="7" max="7" width="8.33203125" style="21" customWidth="1"/>
    <col min="8" max="8" width="11.88671875" style="21" customWidth="1"/>
    <col min="9" max="9" width="12.44140625" style="21" customWidth="1"/>
    <col min="10" max="10" width="6.6640625" style="21" customWidth="1"/>
    <col min="11" max="12" width="11.44140625" style="21" customWidth="1"/>
    <col min="13" max="13" width="6.33203125" style="21" customWidth="1"/>
    <col min="14" max="14" width="8.5546875" style="21" customWidth="1"/>
    <col min="15" max="15" width="9.109375" style="21" hidden="1" customWidth="1"/>
    <col min="16" max="16" width="11" style="21" customWidth="1"/>
    <col min="17" max="17" width="11.5546875" style="20" customWidth="1"/>
    <col min="18" max="16384" width="8.88671875" style="2"/>
  </cols>
  <sheetData>
    <row r="1" spans="1:31" ht="23.25" customHeight="1">
      <c r="A1" s="61"/>
      <c r="B1" s="20" t="s">
        <v>758</v>
      </c>
      <c r="D1" s="283" t="s">
        <v>860</v>
      </c>
      <c r="E1" s="278"/>
      <c r="F1" s="278"/>
      <c r="G1" s="278"/>
      <c r="H1" s="278"/>
      <c r="I1" s="278"/>
      <c r="J1" s="278"/>
      <c r="K1" s="278"/>
      <c r="L1" s="284"/>
      <c r="M1" s="278"/>
      <c r="N1" s="284"/>
      <c r="W1" s="276" t="s">
        <v>70</v>
      </c>
      <c r="X1" s="276"/>
      <c r="Y1" s="276"/>
      <c r="Z1" s="59"/>
      <c r="AA1" s="59" t="s">
        <v>75</v>
      </c>
      <c r="AB1" s="59"/>
      <c r="AC1" s="59"/>
      <c r="AD1" s="59"/>
      <c r="AE1" s="59"/>
    </row>
    <row r="2" spans="1:31" s="17" customFormat="1" ht="23.25" customHeight="1">
      <c r="A2" s="272" t="s">
        <v>58</v>
      </c>
      <c r="B2" s="272" t="s">
        <v>111</v>
      </c>
      <c r="C2" s="274" t="s">
        <v>59</v>
      </c>
      <c r="D2" s="273" t="s">
        <v>64</v>
      </c>
      <c r="E2" s="273" t="s">
        <v>65</v>
      </c>
      <c r="F2" s="275" t="s">
        <v>0</v>
      </c>
      <c r="G2" s="275" t="s">
        <v>1</v>
      </c>
      <c r="H2" s="275" t="s">
        <v>26</v>
      </c>
      <c r="I2" s="275"/>
      <c r="J2" s="275" t="s">
        <v>27</v>
      </c>
      <c r="K2" s="275"/>
      <c r="L2" s="275"/>
      <c r="M2" s="275" t="s">
        <v>28</v>
      </c>
      <c r="N2" s="275"/>
      <c r="O2" s="55"/>
      <c r="P2" s="275" t="s">
        <v>8</v>
      </c>
      <c r="Q2" s="273" t="s">
        <v>32</v>
      </c>
      <c r="W2" s="17" t="s">
        <v>71</v>
      </c>
      <c r="X2" s="17" t="s">
        <v>72</v>
      </c>
      <c r="Y2" s="17" t="s">
        <v>73</v>
      </c>
      <c r="Z2" s="17" t="s">
        <v>74</v>
      </c>
      <c r="AA2" s="39" t="s">
        <v>125</v>
      </c>
      <c r="AB2" s="39" t="s">
        <v>124</v>
      </c>
      <c r="AC2" s="39" t="s">
        <v>76</v>
      </c>
      <c r="AD2" s="39" t="s">
        <v>78</v>
      </c>
      <c r="AE2" s="39" t="s">
        <v>77</v>
      </c>
    </row>
    <row r="3" spans="1:31" s="17" customFormat="1" ht="23.25" customHeight="1">
      <c r="A3" s="272"/>
      <c r="B3" s="272"/>
      <c r="C3" s="274"/>
      <c r="D3" s="273"/>
      <c r="E3" s="273"/>
      <c r="F3" s="275"/>
      <c r="G3" s="275"/>
      <c r="H3" s="55" t="s">
        <v>42</v>
      </c>
      <c r="I3" s="55" t="s">
        <v>43</v>
      </c>
      <c r="J3" s="55" t="s">
        <v>1</v>
      </c>
      <c r="K3" s="55" t="s">
        <v>42</v>
      </c>
      <c r="L3" s="55" t="s">
        <v>43</v>
      </c>
      <c r="M3" s="55" t="s">
        <v>44</v>
      </c>
      <c r="N3" s="55" t="s">
        <v>43</v>
      </c>
      <c r="O3" s="55" t="s">
        <v>60</v>
      </c>
      <c r="P3" s="275"/>
      <c r="Q3" s="273"/>
      <c r="W3" s="2"/>
      <c r="X3" s="2"/>
      <c r="Y3" s="2"/>
      <c r="Z3" s="2"/>
      <c r="AA3" s="36"/>
      <c r="AB3" s="36"/>
      <c r="AC3" s="36"/>
      <c r="AD3" s="36">
        <v>1</v>
      </c>
      <c r="AE3" s="36">
        <v>1</v>
      </c>
    </row>
    <row r="4" spans="1:31" ht="23.25" customHeight="1">
      <c r="A4" s="20" t="s">
        <v>873</v>
      </c>
      <c r="B4" s="20" t="s">
        <v>874</v>
      </c>
      <c r="C4" s="1" t="s">
        <v>875</v>
      </c>
      <c r="D4" s="266" t="s">
        <v>872</v>
      </c>
      <c r="E4" s="268"/>
      <c r="F4" s="26"/>
      <c r="G4" s="23"/>
      <c r="H4" s="23"/>
      <c r="I4" s="51"/>
      <c r="J4" s="23"/>
      <c r="K4" s="23"/>
      <c r="L4" s="51"/>
      <c r="M4" s="23"/>
      <c r="N4" s="51"/>
      <c r="O4" s="23"/>
      <c r="P4" s="23"/>
      <c r="Q4" s="46"/>
    </row>
    <row r="5" spans="1:31" ht="23.25" customHeight="1">
      <c r="A5" s="20" t="s">
        <v>851</v>
      </c>
      <c r="B5" s="20" t="s">
        <v>797</v>
      </c>
      <c r="C5" s="1" t="s">
        <v>852</v>
      </c>
      <c r="D5" s="46" t="s">
        <v>853</v>
      </c>
      <c r="E5" s="46" t="s">
        <v>854</v>
      </c>
      <c r="F5" s="26" t="s">
        <v>855</v>
      </c>
      <c r="G5" s="23">
        <v>0.2</v>
      </c>
      <c r="H5" s="23">
        <f>일대목차!H20</f>
        <v>0</v>
      </c>
      <c r="I5" s="51" t="str">
        <f>IF(G5*H5&lt;&gt;0, TRUNC(G5*H5, 1), "")</f>
        <v/>
      </c>
      <c r="J5" s="23">
        <v>0.2</v>
      </c>
      <c r="K5" s="23">
        <f>일대목차!K20</f>
        <v>26701</v>
      </c>
      <c r="L5" s="51">
        <f>IF(G5*K5&lt;&gt;0, TRUNC(G5*K5, 1), "")</f>
        <v>5340.2</v>
      </c>
      <c r="M5" s="23">
        <f>일대목차!M20</f>
        <v>0</v>
      </c>
      <c r="N5" s="51" t="str">
        <f>IF(G5*M5&lt;&gt;0, TRUNC(G5*M5, 1), "")</f>
        <v/>
      </c>
      <c r="O5" s="23">
        <f>IF((H5+K5+M5)=0, "", (H5+K5+M5))</f>
        <v>26701</v>
      </c>
      <c r="P5" s="23">
        <f>IF(SUM(I5,L5,N5)&lt;&gt;0,SUM(I5,L5,N5),"")</f>
        <v>5340.2</v>
      </c>
      <c r="Q5" s="46" t="s">
        <v>851</v>
      </c>
      <c r="R5" s="2" t="s">
        <v>861</v>
      </c>
    </row>
    <row r="6" spans="1:31" ht="23.25" customHeight="1">
      <c r="A6" s="20" t="s">
        <v>750</v>
      </c>
      <c r="B6" s="20" t="s">
        <v>797</v>
      </c>
      <c r="C6" s="1" t="s">
        <v>577</v>
      </c>
      <c r="D6" s="46" t="s">
        <v>578</v>
      </c>
      <c r="E6" s="46" t="s">
        <v>579</v>
      </c>
      <c r="F6" s="26" t="s">
        <v>580</v>
      </c>
      <c r="G6" s="23">
        <v>0.8</v>
      </c>
      <c r="H6" s="23">
        <f>합산자재!H154</f>
        <v>498</v>
      </c>
      <c r="I6" s="51">
        <f>IF(G6*H6&lt;&gt;0, TRUNC(G6*H6, 1), "")</f>
        <v>398.4</v>
      </c>
      <c r="J6" s="23">
        <v>0.8</v>
      </c>
      <c r="K6" s="23">
        <f>합산자재!I154</f>
        <v>1163</v>
      </c>
      <c r="L6" s="51">
        <f>IF(G6*K6&lt;&gt;0, TRUNC(G6*K6, 1), "")</f>
        <v>930.4</v>
      </c>
      <c r="M6" s="23">
        <f>합산자재!J154</f>
        <v>481</v>
      </c>
      <c r="N6" s="51">
        <f>IF(G6*M6&lt;&gt;0, TRUNC(G6*M6, 1), "")</f>
        <v>384.8</v>
      </c>
      <c r="O6" s="23">
        <f>IF((H6+K6+M6)=0, "", (H6+K6+M6))</f>
        <v>2142</v>
      </c>
      <c r="P6" s="23">
        <f>IF(SUM(I6,L6,N6)&lt;&gt;0,SUM(I6,L6,N6),"")</f>
        <v>1713.6</v>
      </c>
      <c r="Q6" s="46" t="s">
        <v>751</v>
      </c>
      <c r="R6" s="2" t="s">
        <v>862</v>
      </c>
    </row>
    <row r="7" spans="1:31" ht="23.25" customHeight="1">
      <c r="B7" s="20" t="s">
        <v>863</v>
      </c>
      <c r="D7" s="46" t="s">
        <v>864</v>
      </c>
      <c r="E7" s="46"/>
      <c r="F7" s="26"/>
      <c r="G7" s="23"/>
      <c r="H7" s="23"/>
      <c r="I7" s="51">
        <f>TRUNC(SUM(I4:I6))</f>
        <v>398</v>
      </c>
      <c r="J7" s="23"/>
      <c r="K7" s="23"/>
      <c r="L7" s="51">
        <f>TRUNC(SUM(L4:L6))</f>
        <v>6270</v>
      </c>
      <c r="M7" s="23"/>
      <c r="N7" s="51">
        <f>TRUNC(SUM(N4:N6))</f>
        <v>384</v>
      </c>
      <c r="O7" s="23" t="str">
        <f>IF((H7+K7+M7)=0, "", (H7+K7+M7))</f>
        <v/>
      </c>
      <c r="P7" s="23">
        <f>IF(SUM(I7,L7,N7)&lt;&gt;0,SUM(I7,L7,N7),"")</f>
        <v>7052</v>
      </c>
      <c r="Q7" s="46"/>
    </row>
    <row r="8" spans="1:31" ht="23.25" customHeight="1">
      <c r="D8" s="46"/>
      <c r="E8" s="46"/>
      <c r="F8" s="26"/>
      <c r="G8" s="23"/>
      <c r="H8" s="23"/>
      <c r="I8" s="51"/>
      <c r="J8" s="23"/>
      <c r="K8" s="23"/>
      <c r="L8" s="51"/>
      <c r="M8" s="23"/>
      <c r="N8" s="51"/>
      <c r="O8" s="23"/>
      <c r="P8" s="23"/>
      <c r="Q8" s="46"/>
    </row>
    <row r="9" spans="1:31" ht="23.25" customHeight="1">
      <c r="A9" s="20" t="s">
        <v>877</v>
      </c>
      <c r="B9" s="20" t="s">
        <v>874</v>
      </c>
      <c r="C9" s="1" t="s">
        <v>878</v>
      </c>
      <c r="D9" s="266" t="s">
        <v>876</v>
      </c>
      <c r="E9" s="268"/>
      <c r="F9" s="26"/>
      <c r="G9" s="23"/>
      <c r="H9" s="23"/>
      <c r="I9" s="51"/>
      <c r="J9" s="23"/>
      <c r="K9" s="23"/>
      <c r="L9" s="51"/>
      <c r="M9" s="23"/>
      <c r="N9" s="51"/>
      <c r="O9" s="23"/>
      <c r="P9" s="23"/>
      <c r="Q9" s="46"/>
    </row>
    <row r="10" spans="1:31" ht="23.25" customHeight="1">
      <c r="A10" s="20" t="s">
        <v>856</v>
      </c>
      <c r="B10" s="20" t="s">
        <v>801</v>
      </c>
      <c r="C10" s="1" t="s">
        <v>857</v>
      </c>
      <c r="D10" s="46" t="s">
        <v>858</v>
      </c>
      <c r="E10" s="46" t="s">
        <v>854</v>
      </c>
      <c r="F10" s="26" t="s">
        <v>855</v>
      </c>
      <c r="G10" s="23">
        <v>0.2</v>
      </c>
      <c r="H10" s="23">
        <f>일대목차!H21</f>
        <v>0</v>
      </c>
      <c r="I10" s="51" t="str">
        <f>IF(G10*H10&lt;&gt;0, TRUNC(G10*H10, 1), "")</f>
        <v/>
      </c>
      <c r="J10" s="23">
        <v>0.2</v>
      </c>
      <c r="K10" s="23">
        <f>일대목차!K21</f>
        <v>13350</v>
      </c>
      <c r="L10" s="51">
        <f>IF(G10*K10&lt;&gt;0, TRUNC(G10*K10, 1), "")</f>
        <v>2670</v>
      </c>
      <c r="M10" s="23">
        <f>일대목차!M21</f>
        <v>0</v>
      </c>
      <c r="N10" s="51" t="str">
        <f>IF(G10*M10&lt;&gt;0, TRUNC(G10*M10, 1), "")</f>
        <v/>
      </c>
      <c r="O10" s="23">
        <f>IF((H10+K10+M10)=0, "", (H10+K10+M10))</f>
        <v>13350</v>
      </c>
      <c r="P10" s="23">
        <f>IF(SUM(I10,L10,N10)&lt;&gt;0,SUM(I10,L10,N10),"")</f>
        <v>2670</v>
      </c>
      <c r="Q10" s="46" t="s">
        <v>856</v>
      </c>
      <c r="R10" s="2" t="s">
        <v>861</v>
      </c>
    </row>
    <row r="11" spans="1:31" ht="23.25" customHeight="1">
      <c r="A11" s="20" t="s">
        <v>752</v>
      </c>
      <c r="B11" s="20" t="s">
        <v>801</v>
      </c>
      <c r="C11" s="1" t="s">
        <v>584</v>
      </c>
      <c r="D11" s="46" t="s">
        <v>585</v>
      </c>
      <c r="E11" s="46" t="s">
        <v>579</v>
      </c>
      <c r="F11" s="26" t="s">
        <v>580</v>
      </c>
      <c r="G11" s="23">
        <v>0.8</v>
      </c>
      <c r="H11" s="23">
        <f>합산자재!H155</f>
        <v>498</v>
      </c>
      <c r="I11" s="51">
        <f>IF(G11*H11&lt;&gt;0, TRUNC(G11*H11, 1), "")</f>
        <v>398.4</v>
      </c>
      <c r="J11" s="23">
        <v>0.8</v>
      </c>
      <c r="K11" s="23">
        <f>합산자재!I155</f>
        <v>1163</v>
      </c>
      <c r="L11" s="51">
        <f>IF(G11*K11&lt;&gt;0, TRUNC(G11*K11, 1), "")</f>
        <v>930.4</v>
      </c>
      <c r="M11" s="23">
        <f>합산자재!J155</f>
        <v>481</v>
      </c>
      <c r="N11" s="51">
        <f>IF(G11*M11&lt;&gt;0, TRUNC(G11*M11, 1), "")</f>
        <v>384.8</v>
      </c>
      <c r="O11" s="23">
        <f>IF((H11+K11+M11)=0, "", (H11+K11+M11))</f>
        <v>2142</v>
      </c>
      <c r="P11" s="23">
        <f>IF(SUM(I11,L11,N11)&lt;&gt;0,SUM(I11,L11,N11),"")</f>
        <v>1713.6</v>
      </c>
      <c r="Q11" s="46" t="s">
        <v>751</v>
      </c>
      <c r="R11" s="2" t="s">
        <v>862</v>
      </c>
    </row>
    <row r="12" spans="1:31" ht="23.25" customHeight="1">
      <c r="B12" s="20" t="s">
        <v>863</v>
      </c>
      <c r="D12" s="46" t="s">
        <v>864</v>
      </c>
      <c r="E12" s="46"/>
      <c r="F12" s="26"/>
      <c r="G12" s="23"/>
      <c r="H12" s="23"/>
      <c r="I12" s="51">
        <f>TRUNC(SUM(I9:I11))</f>
        <v>398</v>
      </c>
      <c r="J12" s="23"/>
      <c r="K12" s="23"/>
      <c r="L12" s="51">
        <f>TRUNC(SUM(L9:L11))</f>
        <v>3600</v>
      </c>
      <c r="M12" s="23"/>
      <c r="N12" s="51">
        <f>TRUNC(SUM(N9:N11))</f>
        <v>384</v>
      </c>
      <c r="O12" s="23" t="str">
        <f>IF((H12+K12+M12)=0, "", (H12+K12+M12))</f>
        <v/>
      </c>
      <c r="P12" s="23">
        <f>IF(SUM(I12,L12,N12)&lt;&gt;0,SUM(I12,L12,N12),"")</f>
        <v>4382</v>
      </c>
      <c r="Q12" s="46"/>
    </row>
    <row r="13" spans="1:31" ht="23.25" customHeight="1">
      <c r="D13" s="46"/>
      <c r="E13" s="46"/>
      <c r="F13" s="26"/>
      <c r="G13" s="23"/>
      <c r="H13" s="23"/>
      <c r="I13" s="51"/>
      <c r="J13" s="23"/>
      <c r="K13" s="23"/>
      <c r="L13" s="51"/>
      <c r="M13" s="23"/>
      <c r="N13" s="51"/>
      <c r="O13" s="23"/>
      <c r="P13" s="23"/>
      <c r="Q13" s="46"/>
    </row>
    <row r="14" spans="1:31" ht="23.25" customHeight="1">
      <c r="A14" s="20" t="s">
        <v>880</v>
      </c>
      <c r="B14" s="20" t="s">
        <v>881</v>
      </c>
      <c r="C14" s="1" t="s">
        <v>882</v>
      </c>
      <c r="D14" s="266" t="s">
        <v>879</v>
      </c>
      <c r="E14" s="268"/>
      <c r="F14" s="26"/>
      <c r="G14" s="23"/>
      <c r="H14" s="23"/>
      <c r="I14" s="51"/>
      <c r="J14" s="23"/>
      <c r="K14" s="23"/>
      <c r="L14" s="51"/>
      <c r="M14" s="23"/>
      <c r="N14" s="51"/>
      <c r="O14" s="23"/>
      <c r="P14" s="23"/>
      <c r="Q14" s="46"/>
    </row>
    <row r="15" spans="1:31" ht="23.25" customHeight="1">
      <c r="A15" s="20" t="s">
        <v>668</v>
      </c>
      <c r="B15" s="20" t="s">
        <v>804</v>
      </c>
      <c r="C15" s="1" t="s">
        <v>349</v>
      </c>
      <c r="D15" s="46" t="s">
        <v>240</v>
      </c>
      <c r="E15" s="46" t="s">
        <v>350</v>
      </c>
      <c r="F15" s="26" t="s">
        <v>220</v>
      </c>
      <c r="G15" s="23">
        <v>1</v>
      </c>
      <c r="H15" s="23">
        <f>합산자재!H72</f>
        <v>340</v>
      </c>
      <c r="I15" s="51">
        <f t="shared" ref="I15:I21" si="0">IF(G15*H15&lt;&gt;0, TRUNC(G15*H15, 1), "")</f>
        <v>340</v>
      </c>
      <c r="J15" s="23">
        <v>1</v>
      </c>
      <c r="K15" s="23">
        <f>합산자재!I72</f>
        <v>0</v>
      </c>
      <c r="L15" s="51" t="str">
        <f t="shared" ref="L15:L21" si="1">IF(G15*K15&lt;&gt;0, TRUNC(G15*K15, 1), "")</f>
        <v/>
      </c>
      <c r="M15" s="23">
        <f>합산자재!J72</f>
        <v>0</v>
      </c>
      <c r="N15" s="51" t="str">
        <f t="shared" ref="N15:N21" si="2">IF(G15*M15&lt;&gt;0, TRUNC(G15*M15, 1), "")</f>
        <v/>
      </c>
      <c r="O15" s="23">
        <f t="shared" ref="O15:O22" si="3">IF((H15+K15+M15)=0, "", (H15+K15+M15))</f>
        <v>340</v>
      </c>
      <c r="P15" s="23">
        <f t="shared" ref="P15:P22" si="4">IF(SUM(I15,L15,N15)&lt;&gt;0,SUM(I15,L15,N15),"")</f>
        <v>340</v>
      </c>
      <c r="Q15" s="46"/>
    </row>
    <row r="16" spans="1:31" ht="23.25" customHeight="1">
      <c r="A16" s="20" t="s">
        <v>676</v>
      </c>
      <c r="B16" s="20" t="s">
        <v>804</v>
      </c>
      <c r="C16" s="1" t="s">
        <v>368</v>
      </c>
      <c r="D16" s="46" t="s">
        <v>369</v>
      </c>
      <c r="E16" s="46" t="s">
        <v>370</v>
      </c>
      <c r="F16" s="26" t="s">
        <v>220</v>
      </c>
      <c r="G16" s="23">
        <v>1</v>
      </c>
      <c r="H16" s="23">
        <f>합산자재!H80</f>
        <v>1226</v>
      </c>
      <c r="I16" s="51">
        <f t="shared" si="0"/>
        <v>1226</v>
      </c>
      <c r="J16" s="23">
        <v>1</v>
      </c>
      <c r="K16" s="23">
        <f>합산자재!I80</f>
        <v>0</v>
      </c>
      <c r="L16" s="51" t="str">
        <f t="shared" si="1"/>
        <v/>
      </c>
      <c r="M16" s="23">
        <f>합산자재!J80</f>
        <v>0</v>
      </c>
      <c r="N16" s="51" t="str">
        <f t="shared" si="2"/>
        <v/>
      </c>
      <c r="O16" s="23">
        <f t="shared" si="3"/>
        <v>1226</v>
      </c>
      <c r="P16" s="23">
        <f t="shared" si="4"/>
        <v>1226</v>
      </c>
      <c r="Q16" s="46"/>
    </row>
    <row r="17" spans="1:17" ht="23.25" customHeight="1">
      <c r="A17" s="20" t="s">
        <v>675</v>
      </c>
      <c r="B17" s="20" t="s">
        <v>804</v>
      </c>
      <c r="C17" s="1" t="s">
        <v>364</v>
      </c>
      <c r="D17" s="46" t="s">
        <v>365</v>
      </c>
      <c r="E17" s="46" t="s">
        <v>366</v>
      </c>
      <c r="F17" s="26" t="s">
        <v>220</v>
      </c>
      <c r="G17" s="23">
        <v>1</v>
      </c>
      <c r="H17" s="23">
        <f>합산자재!H79</f>
        <v>1560</v>
      </c>
      <c r="I17" s="51">
        <f t="shared" si="0"/>
        <v>1560</v>
      </c>
      <c r="J17" s="23">
        <v>1</v>
      </c>
      <c r="K17" s="23">
        <f>합산자재!I79</f>
        <v>0</v>
      </c>
      <c r="L17" s="51" t="str">
        <f t="shared" si="1"/>
        <v/>
      </c>
      <c r="M17" s="23">
        <f>합산자재!J79</f>
        <v>0</v>
      </c>
      <c r="N17" s="51" t="str">
        <f t="shared" si="2"/>
        <v/>
      </c>
      <c r="O17" s="23">
        <f t="shared" si="3"/>
        <v>1560</v>
      </c>
      <c r="P17" s="23">
        <f t="shared" si="4"/>
        <v>1560</v>
      </c>
      <c r="Q17" s="46"/>
    </row>
    <row r="18" spans="1:17" ht="23.25" customHeight="1">
      <c r="A18" s="20" t="s">
        <v>724</v>
      </c>
      <c r="B18" s="20" t="s">
        <v>804</v>
      </c>
      <c r="C18" s="1" t="s">
        <v>510</v>
      </c>
      <c r="D18" s="46" t="s">
        <v>508</v>
      </c>
      <c r="E18" s="46" t="s">
        <v>505</v>
      </c>
      <c r="F18" s="26" t="s">
        <v>511</v>
      </c>
      <c r="G18" s="23">
        <v>2</v>
      </c>
      <c r="H18" s="23">
        <f>합산자재!H128</f>
        <v>28</v>
      </c>
      <c r="I18" s="51">
        <f t="shared" si="0"/>
        <v>56</v>
      </c>
      <c r="J18" s="23">
        <v>2</v>
      </c>
      <c r="K18" s="23">
        <f>합산자재!I128</f>
        <v>0</v>
      </c>
      <c r="L18" s="51" t="str">
        <f t="shared" si="1"/>
        <v/>
      </c>
      <c r="M18" s="23">
        <f>합산자재!J128</f>
        <v>0</v>
      </c>
      <c r="N18" s="51" t="str">
        <f t="shared" si="2"/>
        <v/>
      </c>
      <c r="O18" s="23">
        <f t="shared" si="3"/>
        <v>28</v>
      </c>
      <c r="P18" s="23">
        <f t="shared" si="4"/>
        <v>56</v>
      </c>
      <c r="Q18" s="46"/>
    </row>
    <row r="19" spans="1:17" ht="23.25" customHeight="1">
      <c r="A19" s="20" t="s">
        <v>725</v>
      </c>
      <c r="B19" s="20" t="s">
        <v>804</v>
      </c>
      <c r="C19" s="1" t="s">
        <v>512</v>
      </c>
      <c r="D19" s="46" t="s">
        <v>513</v>
      </c>
      <c r="E19" s="46" t="s">
        <v>514</v>
      </c>
      <c r="F19" s="26" t="s">
        <v>511</v>
      </c>
      <c r="G19" s="23">
        <v>2</v>
      </c>
      <c r="H19" s="23">
        <f>합산자재!H129</f>
        <v>10</v>
      </c>
      <c r="I19" s="51">
        <f t="shared" si="0"/>
        <v>20</v>
      </c>
      <c r="J19" s="23">
        <v>2</v>
      </c>
      <c r="K19" s="23">
        <f>합산자재!I129</f>
        <v>0</v>
      </c>
      <c r="L19" s="51" t="str">
        <f t="shared" si="1"/>
        <v/>
      </c>
      <c r="M19" s="23">
        <f>합산자재!J129</f>
        <v>0</v>
      </c>
      <c r="N19" s="51" t="str">
        <f t="shared" si="2"/>
        <v/>
      </c>
      <c r="O19" s="23">
        <f t="shared" si="3"/>
        <v>10</v>
      </c>
      <c r="P19" s="23">
        <f t="shared" si="4"/>
        <v>20</v>
      </c>
      <c r="Q19" s="46"/>
    </row>
    <row r="20" spans="1:17" ht="23.25" customHeight="1">
      <c r="A20" s="20" t="s">
        <v>753</v>
      </c>
      <c r="B20" s="20" t="s">
        <v>804</v>
      </c>
      <c r="C20" s="1" t="s">
        <v>586</v>
      </c>
      <c r="D20" s="46" t="s">
        <v>587</v>
      </c>
      <c r="E20" s="46" t="s">
        <v>588</v>
      </c>
      <c r="F20" s="26" t="s">
        <v>589</v>
      </c>
      <c r="G20" s="23">
        <f>일위노임!G6</f>
        <v>4.5900000000000003E-2</v>
      </c>
      <c r="H20" s="23">
        <f>합산자재!H156</f>
        <v>0</v>
      </c>
      <c r="I20" s="51" t="str">
        <f t="shared" si="0"/>
        <v/>
      </c>
      <c r="J20" s="23">
        <v>0.05</v>
      </c>
      <c r="K20" s="23">
        <f>합산자재!I156</f>
        <v>265406</v>
      </c>
      <c r="L20" s="51">
        <f t="shared" si="1"/>
        <v>12182.1</v>
      </c>
      <c r="M20" s="23">
        <f>합산자재!J156</f>
        <v>0</v>
      </c>
      <c r="N20" s="51" t="str">
        <f t="shared" si="2"/>
        <v/>
      </c>
      <c r="O20" s="23">
        <f t="shared" si="3"/>
        <v>265406</v>
      </c>
      <c r="P20" s="23">
        <f t="shared" si="4"/>
        <v>12182.1</v>
      </c>
      <c r="Q20" s="46"/>
    </row>
    <row r="21" spans="1:17" ht="23.25" customHeight="1">
      <c r="A21" s="20" t="s">
        <v>865</v>
      </c>
      <c r="B21" s="20" t="s">
        <v>804</v>
      </c>
      <c r="C21" s="1" t="s">
        <v>866</v>
      </c>
      <c r="D21" s="46" t="s">
        <v>867</v>
      </c>
      <c r="E21" s="46"/>
      <c r="F21" s="26" t="s">
        <v>769</v>
      </c>
      <c r="G21" s="23">
        <v>1</v>
      </c>
      <c r="H21" s="23"/>
      <c r="I21" s="51" t="str">
        <f t="shared" si="0"/>
        <v/>
      </c>
      <c r="J21" s="23">
        <v>1</v>
      </c>
      <c r="K21" s="23"/>
      <c r="L21" s="51" t="str">
        <f t="shared" si="1"/>
        <v/>
      </c>
      <c r="M21" s="23"/>
      <c r="N21" s="51" t="str">
        <f t="shared" si="2"/>
        <v/>
      </c>
      <c r="O21" s="23" t="str">
        <f t="shared" si="3"/>
        <v/>
      </c>
      <c r="P21" s="23" t="str">
        <f t="shared" si="4"/>
        <v/>
      </c>
      <c r="Q21" s="46"/>
    </row>
    <row r="22" spans="1:17" ht="23.25" customHeight="1">
      <c r="B22" s="20" t="s">
        <v>863</v>
      </c>
      <c r="D22" s="46" t="s">
        <v>864</v>
      </c>
      <c r="E22" s="46"/>
      <c r="F22" s="26"/>
      <c r="G22" s="23"/>
      <c r="H22" s="23"/>
      <c r="I22" s="51">
        <f>TRUNC(SUM(I14:I21))</f>
        <v>3202</v>
      </c>
      <c r="J22" s="23"/>
      <c r="K22" s="23"/>
      <c r="L22" s="51">
        <f>TRUNC(SUM(L14:L21))</f>
        <v>12182</v>
      </c>
      <c r="M22" s="23"/>
      <c r="N22" s="51">
        <f>TRUNC(SUM(N14:N21))</f>
        <v>0</v>
      </c>
      <c r="O22" s="23" t="str">
        <f t="shared" si="3"/>
        <v/>
      </c>
      <c r="P22" s="23">
        <f t="shared" si="4"/>
        <v>15384</v>
      </c>
      <c r="Q22" s="46"/>
    </row>
    <row r="23" spans="1:17" ht="23.25" customHeight="1">
      <c r="D23" s="46"/>
      <c r="E23" s="46"/>
      <c r="F23" s="26"/>
      <c r="G23" s="23"/>
      <c r="H23" s="23"/>
      <c r="I23" s="51"/>
      <c r="J23" s="23"/>
      <c r="K23" s="23"/>
      <c r="L23" s="51"/>
      <c r="M23" s="23"/>
      <c r="N23" s="51"/>
      <c r="O23" s="23"/>
      <c r="P23" s="23"/>
      <c r="Q23" s="46"/>
    </row>
    <row r="24" spans="1:17" ht="23.25" customHeight="1">
      <c r="A24" s="20" t="s">
        <v>884</v>
      </c>
      <c r="B24" s="20" t="s">
        <v>881</v>
      </c>
      <c r="C24" s="1" t="s">
        <v>885</v>
      </c>
      <c r="D24" s="266" t="s">
        <v>883</v>
      </c>
      <c r="E24" s="268"/>
      <c r="F24" s="26"/>
      <c r="G24" s="23"/>
      <c r="H24" s="23"/>
      <c r="I24" s="51"/>
      <c r="J24" s="23"/>
      <c r="K24" s="23"/>
      <c r="L24" s="51"/>
      <c r="M24" s="23"/>
      <c r="N24" s="51"/>
      <c r="O24" s="23"/>
      <c r="P24" s="23"/>
      <c r="Q24" s="46"/>
    </row>
    <row r="25" spans="1:17" ht="23.25" customHeight="1">
      <c r="A25" s="20" t="s">
        <v>669</v>
      </c>
      <c r="B25" s="20" t="s">
        <v>808</v>
      </c>
      <c r="C25" s="1" t="s">
        <v>351</v>
      </c>
      <c r="D25" s="46" t="s">
        <v>240</v>
      </c>
      <c r="E25" s="46" t="s">
        <v>352</v>
      </c>
      <c r="F25" s="26" t="s">
        <v>220</v>
      </c>
      <c r="G25" s="23">
        <v>1</v>
      </c>
      <c r="H25" s="23">
        <f>합산자재!H73</f>
        <v>391</v>
      </c>
      <c r="I25" s="51">
        <f t="shared" ref="I25:I31" si="5">IF(G25*H25&lt;&gt;0, TRUNC(G25*H25, 1), "")</f>
        <v>391</v>
      </c>
      <c r="J25" s="23">
        <v>1</v>
      </c>
      <c r="K25" s="23">
        <f>합산자재!I73</f>
        <v>0</v>
      </c>
      <c r="L25" s="51" t="str">
        <f t="shared" ref="L25:L31" si="6">IF(G25*K25&lt;&gt;0, TRUNC(G25*K25, 1), "")</f>
        <v/>
      </c>
      <c r="M25" s="23">
        <f>합산자재!J73</f>
        <v>0</v>
      </c>
      <c r="N25" s="51" t="str">
        <f t="shared" ref="N25:N31" si="7">IF(G25*M25&lt;&gt;0, TRUNC(G25*M25, 1), "")</f>
        <v/>
      </c>
      <c r="O25" s="23">
        <f t="shared" ref="O25:O32" si="8">IF((H25+K25+M25)=0, "", (H25+K25+M25))</f>
        <v>391</v>
      </c>
      <c r="P25" s="23">
        <f t="shared" ref="P25:P32" si="9">IF(SUM(I25,L25,N25)&lt;&gt;0,SUM(I25,L25,N25),"")</f>
        <v>391</v>
      </c>
      <c r="Q25" s="46"/>
    </row>
    <row r="26" spans="1:17" ht="23.25" customHeight="1">
      <c r="A26" s="20" t="s">
        <v>676</v>
      </c>
      <c r="B26" s="20" t="s">
        <v>808</v>
      </c>
      <c r="C26" s="1" t="s">
        <v>368</v>
      </c>
      <c r="D26" s="46" t="s">
        <v>369</v>
      </c>
      <c r="E26" s="46" t="s">
        <v>370</v>
      </c>
      <c r="F26" s="26" t="s">
        <v>220</v>
      </c>
      <c r="G26" s="23">
        <v>1</v>
      </c>
      <c r="H26" s="23">
        <f>합산자재!H80</f>
        <v>1226</v>
      </c>
      <c r="I26" s="51">
        <f t="shared" si="5"/>
        <v>1226</v>
      </c>
      <c r="J26" s="23">
        <v>1</v>
      </c>
      <c r="K26" s="23">
        <f>합산자재!I80</f>
        <v>0</v>
      </c>
      <c r="L26" s="51" t="str">
        <f t="shared" si="6"/>
        <v/>
      </c>
      <c r="M26" s="23">
        <f>합산자재!J80</f>
        <v>0</v>
      </c>
      <c r="N26" s="51" t="str">
        <f t="shared" si="7"/>
        <v/>
      </c>
      <c r="O26" s="23">
        <f t="shared" si="8"/>
        <v>1226</v>
      </c>
      <c r="P26" s="23">
        <f t="shared" si="9"/>
        <v>1226</v>
      </c>
      <c r="Q26" s="46"/>
    </row>
    <row r="27" spans="1:17" ht="23.25" customHeight="1">
      <c r="A27" s="20" t="s">
        <v>675</v>
      </c>
      <c r="B27" s="20" t="s">
        <v>808</v>
      </c>
      <c r="C27" s="1" t="s">
        <v>364</v>
      </c>
      <c r="D27" s="46" t="s">
        <v>365</v>
      </c>
      <c r="E27" s="46" t="s">
        <v>366</v>
      </c>
      <c r="F27" s="26" t="s">
        <v>220</v>
      </c>
      <c r="G27" s="23">
        <v>1</v>
      </c>
      <c r="H27" s="23">
        <f>합산자재!H79</f>
        <v>1560</v>
      </c>
      <c r="I27" s="51">
        <f t="shared" si="5"/>
        <v>1560</v>
      </c>
      <c r="J27" s="23">
        <v>1</v>
      </c>
      <c r="K27" s="23">
        <f>합산자재!I79</f>
        <v>0</v>
      </c>
      <c r="L27" s="51" t="str">
        <f t="shared" si="6"/>
        <v/>
      </c>
      <c r="M27" s="23">
        <f>합산자재!J79</f>
        <v>0</v>
      </c>
      <c r="N27" s="51" t="str">
        <f t="shared" si="7"/>
        <v/>
      </c>
      <c r="O27" s="23">
        <f t="shared" si="8"/>
        <v>1560</v>
      </c>
      <c r="P27" s="23">
        <f t="shared" si="9"/>
        <v>1560</v>
      </c>
      <c r="Q27" s="46"/>
    </row>
    <row r="28" spans="1:17" ht="23.25" customHeight="1">
      <c r="A28" s="20" t="s">
        <v>724</v>
      </c>
      <c r="B28" s="20" t="s">
        <v>808</v>
      </c>
      <c r="C28" s="1" t="s">
        <v>510</v>
      </c>
      <c r="D28" s="46" t="s">
        <v>508</v>
      </c>
      <c r="E28" s="46" t="s">
        <v>505</v>
      </c>
      <c r="F28" s="26" t="s">
        <v>511</v>
      </c>
      <c r="G28" s="23">
        <v>2</v>
      </c>
      <c r="H28" s="23">
        <f>합산자재!H128</f>
        <v>28</v>
      </c>
      <c r="I28" s="51">
        <f t="shared" si="5"/>
        <v>56</v>
      </c>
      <c r="J28" s="23">
        <v>2</v>
      </c>
      <c r="K28" s="23">
        <f>합산자재!I128</f>
        <v>0</v>
      </c>
      <c r="L28" s="51" t="str">
        <f t="shared" si="6"/>
        <v/>
      </c>
      <c r="M28" s="23">
        <f>합산자재!J128</f>
        <v>0</v>
      </c>
      <c r="N28" s="51" t="str">
        <f t="shared" si="7"/>
        <v/>
      </c>
      <c r="O28" s="23">
        <f t="shared" si="8"/>
        <v>28</v>
      </c>
      <c r="P28" s="23">
        <f t="shared" si="9"/>
        <v>56</v>
      </c>
      <c r="Q28" s="46"/>
    </row>
    <row r="29" spans="1:17" ht="23.25" customHeight="1">
      <c r="A29" s="20" t="s">
        <v>725</v>
      </c>
      <c r="B29" s="20" t="s">
        <v>808</v>
      </c>
      <c r="C29" s="1" t="s">
        <v>512</v>
      </c>
      <c r="D29" s="46" t="s">
        <v>513</v>
      </c>
      <c r="E29" s="46" t="s">
        <v>514</v>
      </c>
      <c r="F29" s="26" t="s">
        <v>511</v>
      </c>
      <c r="G29" s="23">
        <v>2</v>
      </c>
      <c r="H29" s="23">
        <f>합산자재!H129</f>
        <v>10</v>
      </c>
      <c r="I29" s="51">
        <f t="shared" si="5"/>
        <v>20</v>
      </c>
      <c r="J29" s="23">
        <v>2</v>
      </c>
      <c r="K29" s="23">
        <f>합산자재!I129</f>
        <v>0</v>
      </c>
      <c r="L29" s="51" t="str">
        <f t="shared" si="6"/>
        <v/>
      </c>
      <c r="M29" s="23">
        <f>합산자재!J129</f>
        <v>0</v>
      </c>
      <c r="N29" s="51" t="str">
        <f t="shared" si="7"/>
        <v/>
      </c>
      <c r="O29" s="23">
        <f t="shared" si="8"/>
        <v>10</v>
      </c>
      <c r="P29" s="23">
        <f t="shared" si="9"/>
        <v>20</v>
      </c>
      <c r="Q29" s="46"/>
    </row>
    <row r="30" spans="1:17" ht="23.25" customHeight="1">
      <c r="A30" s="20" t="s">
        <v>753</v>
      </c>
      <c r="B30" s="20" t="s">
        <v>808</v>
      </c>
      <c r="C30" s="1" t="s">
        <v>586</v>
      </c>
      <c r="D30" s="46" t="s">
        <v>587</v>
      </c>
      <c r="E30" s="46" t="s">
        <v>588</v>
      </c>
      <c r="F30" s="26" t="s">
        <v>589</v>
      </c>
      <c r="G30" s="23">
        <f>일위노임!G9</f>
        <v>4.5900000000000003E-2</v>
      </c>
      <c r="H30" s="23">
        <f>합산자재!H156</f>
        <v>0</v>
      </c>
      <c r="I30" s="51" t="str">
        <f t="shared" si="5"/>
        <v/>
      </c>
      <c r="J30" s="23">
        <v>0.05</v>
      </c>
      <c r="K30" s="23">
        <f>합산자재!I156</f>
        <v>265406</v>
      </c>
      <c r="L30" s="51">
        <f t="shared" si="6"/>
        <v>12182.1</v>
      </c>
      <c r="M30" s="23">
        <f>합산자재!J156</f>
        <v>0</v>
      </c>
      <c r="N30" s="51" t="str">
        <f t="shared" si="7"/>
        <v/>
      </c>
      <c r="O30" s="23">
        <f t="shared" si="8"/>
        <v>265406</v>
      </c>
      <c r="P30" s="23">
        <f t="shared" si="9"/>
        <v>12182.1</v>
      </c>
      <c r="Q30" s="46"/>
    </row>
    <row r="31" spans="1:17" ht="23.25" customHeight="1">
      <c r="A31" s="20" t="s">
        <v>865</v>
      </c>
      <c r="B31" s="20" t="s">
        <v>808</v>
      </c>
      <c r="C31" s="1" t="s">
        <v>866</v>
      </c>
      <c r="D31" s="46" t="s">
        <v>867</v>
      </c>
      <c r="E31" s="46"/>
      <c r="F31" s="26" t="s">
        <v>769</v>
      </c>
      <c r="G31" s="23">
        <v>1</v>
      </c>
      <c r="H31" s="23"/>
      <c r="I31" s="51" t="str">
        <f t="shared" si="5"/>
        <v/>
      </c>
      <c r="J31" s="23">
        <v>1</v>
      </c>
      <c r="K31" s="23"/>
      <c r="L31" s="51" t="str">
        <f t="shared" si="6"/>
        <v/>
      </c>
      <c r="M31" s="23"/>
      <c r="N31" s="51" t="str">
        <f t="shared" si="7"/>
        <v/>
      </c>
      <c r="O31" s="23" t="str">
        <f t="shared" si="8"/>
        <v/>
      </c>
      <c r="P31" s="23" t="str">
        <f t="shared" si="9"/>
        <v/>
      </c>
      <c r="Q31" s="46"/>
    </row>
    <row r="32" spans="1:17" ht="23.25" customHeight="1">
      <c r="B32" s="20" t="s">
        <v>863</v>
      </c>
      <c r="D32" s="46" t="s">
        <v>864</v>
      </c>
      <c r="E32" s="46"/>
      <c r="F32" s="26"/>
      <c r="G32" s="23"/>
      <c r="H32" s="23"/>
      <c r="I32" s="51">
        <f>TRUNC(SUM(I24:I31))</f>
        <v>3253</v>
      </c>
      <c r="J32" s="23"/>
      <c r="K32" s="23"/>
      <c r="L32" s="51">
        <f>TRUNC(SUM(L24:L31))</f>
        <v>12182</v>
      </c>
      <c r="M32" s="23"/>
      <c r="N32" s="51">
        <f>TRUNC(SUM(N24:N31))</f>
        <v>0</v>
      </c>
      <c r="O32" s="23" t="str">
        <f t="shared" si="8"/>
        <v/>
      </c>
      <c r="P32" s="23">
        <f t="shared" si="9"/>
        <v>15435</v>
      </c>
      <c r="Q32" s="46"/>
    </row>
    <row r="33" spans="1:17" ht="23.25" customHeight="1">
      <c r="D33" s="46"/>
      <c r="E33" s="46"/>
      <c r="F33" s="26"/>
      <c r="G33" s="23"/>
      <c r="H33" s="23"/>
      <c r="I33" s="51"/>
      <c r="J33" s="23"/>
      <c r="K33" s="23"/>
      <c r="L33" s="51"/>
      <c r="M33" s="23"/>
      <c r="N33" s="51"/>
      <c r="O33" s="23"/>
      <c r="P33" s="23"/>
      <c r="Q33" s="46"/>
    </row>
    <row r="34" spans="1:17" ht="23.25" customHeight="1">
      <c r="A34" s="20" t="s">
        <v>887</v>
      </c>
      <c r="B34" s="20" t="s">
        <v>881</v>
      </c>
      <c r="C34" s="1" t="s">
        <v>888</v>
      </c>
      <c r="D34" s="266" t="s">
        <v>886</v>
      </c>
      <c r="E34" s="268"/>
      <c r="F34" s="26"/>
      <c r="G34" s="23"/>
      <c r="H34" s="23"/>
      <c r="I34" s="51"/>
      <c r="J34" s="23"/>
      <c r="K34" s="23"/>
      <c r="L34" s="51"/>
      <c r="M34" s="23"/>
      <c r="N34" s="51"/>
      <c r="O34" s="23"/>
      <c r="P34" s="23"/>
      <c r="Q34" s="46"/>
    </row>
    <row r="35" spans="1:17" ht="23.25" customHeight="1">
      <c r="A35" s="20" t="s">
        <v>670</v>
      </c>
      <c r="B35" s="20" t="s">
        <v>811</v>
      </c>
      <c r="C35" s="1" t="s">
        <v>353</v>
      </c>
      <c r="D35" s="46" t="s">
        <v>240</v>
      </c>
      <c r="E35" s="46" t="s">
        <v>354</v>
      </c>
      <c r="F35" s="26" t="s">
        <v>220</v>
      </c>
      <c r="G35" s="23">
        <v>1</v>
      </c>
      <c r="H35" s="23">
        <f>합산자재!H74</f>
        <v>402</v>
      </c>
      <c r="I35" s="51">
        <f t="shared" ref="I35:I41" si="10">IF(G35*H35&lt;&gt;0, TRUNC(G35*H35, 1), "")</f>
        <v>402</v>
      </c>
      <c r="J35" s="23">
        <v>1</v>
      </c>
      <c r="K35" s="23">
        <f>합산자재!I74</f>
        <v>0</v>
      </c>
      <c r="L35" s="51" t="str">
        <f t="shared" ref="L35:L41" si="11">IF(G35*K35&lt;&gt;0, TRUNC(G35*K35, 1), "")</f>
        <v/>
      </c>
      <c r="M35" s="23">
        <f>합산자재!J74</f>
        <v>0</v>
      </c>
      <c r="N35" s="51" t="str">
        <f t="shared" ref="N35:N41" si="12">IF(G35*M35&lt;&gt;0, TRUNC(G35*M35, 1), "")</f>
        <v/>
      </c>
      <c r="O35" s="23">
        <f t="shared" ref="O35:O42" si="13">IF((H35+K35+M35)=0, "", (H35+K35+M35))</f>
        <v>402</v>
      </c>
      <c r="P35" s="23">
        <f t="shared" ref="P35:P42" si="14">IF(SUM(I35,L35,N35)&lt;&gt;0,SUM(I35,L35,N35),"")</f>
        <v>402</v>
      </c>
      <c r="Q35" s="46"/>
    </row>
    <row r="36" spans="1:17" ht="23.25" customHeight="1">
      <c r="A36" s="20" t="s">
        <v>676</v>
      </c>
      <c r="B36" s="20" t="s">
        <v>811</v>
      </c>
      <c r="C36" s="1" t="s">
        <v>368</v>
      </c>
      <c r="D36" s="46" t="s">
        <v>369</v>
      </c>
      <c r="E36" s="46" t="s">
        <v>370</v>
      </c>
      <c r="F36" s="26" t="s">
        <v>220</v>
      </c>
      <c r="G36" s="23">
        <v>1</v>
      </c>
      <c r="H36" s="23">
        <f>합산자재!H80</f>
        <v>1226</v>
      </c>
      <c r="I36" s="51">
        <f t="shared" si="10"/>
        <v>1226</v>
      </c>
      <c r="J36" s="23">
        <v>1</v>
      </c>
      <c r="K36" s="23">
        <f>합산자재!I80</f>
        <v>0</v>
      </c>
      <c r="L36" s="51" t="str">
        <f t="shared" si="11"/>
        <v/>
      </c>
      <c r="M36" s="23">
        <f>합산자재!J80</f>
        <v>0</v>
      </c>
      <c r="N36" s="51" t="str">
        <f t="shared" si="12"/>
        <v/>
      </c>
      <c r="O36" s="23">
        <f t="shared" si="13"/>
        <v>1226</v>
      </c>
      <c r="P36" s="23">
        <f t="shared" si="14"/>
        <v>1226</v>
      </c>
      <c r="Q36" s="46"/>
    </row>
    <row r="37" spans="1:17" ht="23.25" customHeight="1">
      <c r="A37" s="20" t="s">
        <v>675</v>
      </c>
      <c r="B37" s="20" t="s">
        <v>811</v>
      </c>
      <c r="C37" s="1" t="s">
        <v>364</v>
      </c>
      <c r="D37" s="46" t="s">
        <v>365</v>
      </c>
      <c r="E37" s="46" t="s">
        <v>366</v>
      </c>
      <c r="F37" s="26" t="s">
        <v>220</v>
      </c>
      <c r="G37" s="23">
        <v>1</v>
      </c>
      <c r="H37" s="23">
        <f>합산자재!H79</f>
        <v>1560</v>
      </c>
      <c r="I37" s="51">
        <f t="shared" si="10"/>
        <v>1560</v>
      </c>
      <c r="J37" s="23">
        <v>1</v>
      </c>
      <c r="K37" s="23">
        <f>합산자재!I79</f>
        <v>0</v>
      </c>
      <c r="L37" s="51" t="str">
        <f t="shared" si="11"/>
        <v/>
      </c>
      <c r="M37" s="23">
        <f>합산자재!J79</f>
        <v>0</v>
      </c>
      <c r="N37" s="51" t="str">
        <f t="shared" si="12"/>
        <v/>
      </c>
      <c r="O37" s="23">
        <f t="shared" si="13"/>
        <v>1560</v>
      </c>
      <c r="P37" s="23">
        <f t="shared" si="14"/>
        <v>1560</v>
      </c>
      <c r="Q37" s="46"/>
    </row>
    <row r="38" spans="1:17" ht="23.25" customHeight="1">
      <c r="A38" s="20" t="s">
        <v>724</v>
      </c>
      <c r="B38" s="20" t="s">
        <v>811</v>
      </c>
      <c r="C38" s="1" t="s">
        <v>510</v>
      </c>
      <c r="D38" s="46" t="s">
        <v>508</v>
      </c>
      <c r="E38" s="46" t="s">
        <v>505</v>
      </c>
      <c r="F38" s="26" t="s">
        <v>511</v>
      </c>
      <c r="G38" s="23">
        <v>2</v>
      </c>
      <c r="H38" s="23">
        <f>합산자재!H128</f>
        <v>28</v>
      </c>
      <c r="I38" s="51">
        <f t="shared" si="10"/>
        <v>56</v>
      </c>
      <c r="J38" s="23">
        <v>2</v>
      </c>
      <c r="K38" s="23">
        <f>합산자재!I128</f>
        <v>0</v>
      </c>
      <c r="L38" s="51" t="str">
        <f t="shared" si="11"/>
        <v/>
      </c>
      <c r="M38" s="23">
        <f>합산자재!J128</f>
        <v>0</v>
      </c>
      <c r="N38" s="51" t="str">
        <f t="shared" si="12"/>
        <v/>
      </c>
      <c r="O38" s="23">
        <f t="shared" si="13"/>
        <v>28</v>
      </c>
      <c r="P38" s="23">
        <f t="shared" si="14"/>
        <v>56</v>
      </c>
      <c r="Q38" s="46"/>
    </row>
    <row r="39" spans="1:17" ht="23.25" customHeight="1">
      <c r="A39" s="20" t="s">
        <v>725</v>
      </c>
      <c r="B39" s="20" t="s">
        <v>811</v>
      </c>
      <c r="C39" s="1" t="s">
        <v>512</v>
      </c>
      <c r="D39" s="46" t="s">
        <v>513</v>
      </c>
      <c r="E39" s="46" t="s">
        <v>514</v>
      </c>
      <c r="F39" s="26" t="s">
        <v>511</v>
      </c>
      <c r="G39" s="23">
        <v>2</v>
      </c>
      <c r="H39" s="23">
        <f>합산자재!H129</f>
        <v>10</v>
      </c>
      <c r="I39" s="51">
        <f t="shared" si="10"/>
        <v>20</v>
      </c>
      <c r="J39" s="23">
        <v>2</v>
      </c>
      <c r="K39" s="23">
        <f>합산자재!I129</f>
        <v>0</v>
      </c>
      <c r="L39" s="51" t="str">
        <f t="shared" si="11"/>
        <v/>
      </c>
      <c r="M39" s="23">
        <f>합산자재!J129</f>
        <v>0</v>
      </c>
      <c r="N39" s="51" t="str">
        <f t="shared" si="12"/>
        <v/>
      </c>
      <c r="O39" s="23">
        <f t="shared" si="13"/>
        <v>10</v>
      </c>
      <c r="P39" s="23">
        <f t="shared" si="14"/>
        <v>20</v>
      </c>
      <c r="Q39" s="46"/>
    </row>
    <row r="40" spans="1:17" ht="23.25" customHeight="1">
      <c r="A40" s="20" t="s">
        <v>753</v>
      </c>
      <c r="B40" s="20" t="s">
        <v>811</v>
      </c>
      <c r="C40" s="1" t="s">
        <v>586</v>
      </c>
      <c r="D40" s="46" t="s">
        <v>587</v>
      </c>
      <c r="E40" s="46" t="s">
        <v>588</v>
      </c>
      <c r="F40" s="26" t="s">
        <v>589</v>
      </c>
      <c r="G40" s="23">
        <f>일위노임!G12</f>
        <v>4.5900000000000003E-2</v>
      </c>
      <c r="H40" s="23">
        <f>합산자재!H156</f>
        <v>0</v>
      </c>
      <c r="I40" s="51" t="str">
        <f t="shared" si="10"/>
        <v/>
      </c>
      <c r="J40" s="23">
        <v>0.05</v>
      </c>
      <c r="K40" s="23">
        <f>합산자재!I156</f>
        <v>265406</v>
      </c>
      <c r="L40" s="51">
        <f t="shared" si="11"/>
        <v>12182.1</v>
      </c>
      <c r="M40" s="23">
        <f>합산자재!J156</f>
        <v>0</v>
      </c>
      <c r="N40" s="51" t="str">
        <f t="shared" si="12"/>
        <v/>
      </c>
      <c r="O40" s="23">
        <f t="shared" si="13"/>
        <v>265406</v>
      </c>
      <c r="P40" s="23">
        <f t="shared" si="14"/>
        <v>12182.1</v>
      </c>
      <c r="Q40" s="46"/>
    </row>
    <row r="41" spans="1:17" ht="23.25" customHeight="1">
      <c r="A41" s="20" t="s">
        <v>865</v>
      </c>
      <c r="B41" s="20" t="s">
        <v>811</v>
      </c>
      <c r="C41" s="1" t="s">
        <v>866</v>
      </c>
      <c r="D41" s="46" t="s">
        <v>867</v>
      </c>
      <c r="E41" s="46"/>
      <c r="F41" s="26" t="s">
        <v>769</v>
      </c>
      <c r="G41" s="23">
        <v>1</v>
      </c>
      <c r="H41" s="23"/>
      <c r="I41" s="51" t="str">
        <f t="shared" si="10"/>
        <v/>
      </c>
      <c r="J41" s="23">
        <v>1</v>
      </c>
      <c r="K41" s="23"/>
      <c r="L41" s="51" t="str">
        <f t="shared" si="11"/>
        <v/>
      </c>
      <c r="M41" s="23"/>
      <c r="N41" s="51" t="str">
        <f t="shared" si="12"/>
        <v/>
      </c>
      <c r="O41" s="23" t="str">
        <f t="shared" si="13"/>
        <v/>
      </c>
      <c r="P41" s="23" t="str">
        <f t="shared" si="14"/>
        <v/>
      </c>
      <c r="Q41" s="46"/>
    </row>
    <row r="42" spans="1:17" ht="23.25" customHeight="1">
      <c r="B42" s="20" t="s">
        <v>863</v>
      </c>
      <c r="D42" s="46" t="s">
        <v>864</v>
      </c>
      <c r="E42" s="46"/>
      <c r="F42" s="26"/>
      <c r="G42" s="23"/>
      <c r="H42" s="23"/>
      <c r="I42" s="51">
        <f>TRUNC(SUM(I34:I41))</f>
        <v>3264</v>
      </c>
      <c r="J42" s="23"/>
      <c r="K42" s="23"/>
      <c r="L42" s="51">
        <f>TRUNC(SUM(L34:L41))</f>
        <v>12182</v>
      </c>
      <c r="M42" s="23"/>
      <c r="N42" s="51">
        <f>TRUNC(SUM(N34:N41))</f>
        <v>0</v>
      </c>
      <c r="O42" s="23" t="str">
        <f t="shared" si="13"/>
        <v/>
      </c>
      <c r="P42" s="23">
        <f t="shared" si="14"/>
        <v>15446</v>
      </c>
      <c r="Q42" s="46"/>
    </row>
    <row r="43" spans="1:17" ht="23.25" customHeight="1">
      <c r="D43" s="46"/>
      <c r="E43" s="46"/>
      <c r="F43" s="26"/>
      <c r="G43" s="23"/>
      <c r="H43" s="23"/>
      <c r="I43" s="51"/>
      <c r="J43" s="23"/>
      <c r="K43" s="23"/>
      <c r="L43" s="51"/>
      <c r="M43" s="23"/>
      <c r="N43" s="51"/>
      <c r="O43" s="23"/>
      <c r="P43" s="23"/>
      <c r="Q43" s="46"/>
    </row>
    <row r="44" spans="1:17" ht="23.25" customHeight="1">
      <c r="A44" s="20" t="s">
        <v>890</v>
      </c>
      <c r="B44" s="20" t="s">
        <v>891</v>
      </c>
      <c r="C44" s="1" t="s">
        <v>892</v>
      </c>
      <c r="D44" s="266" t="s">
        <v>889</v>
      </c>
      <c r="E44" s="268"/>
      <c r="F44" s="26"/>
      <c r="G44" s="23"/>
      <c r="H44" s="23"/>
      <c r="I44" s="51"/>
      <c r="J44" s="23"/>
      <c r="K44" s="23"/>
      <c r="L44" s="51"/>
      <c r="M44" s="23"/>
      <c r="N44" s="51"/>
      <c r="O44" s="23"/>
      <c r="P44" s="23"/>
      <c r="Q44" s="46"/>
    </row>
    <row r="45" spans="1:17" ht="23.25" customHeight="1">
      <c r="A45" s="20" t="s">
        <v>671</v>
      </c>
      <c r="B45" s="20" t="s">
        <v>814</v>
      </c>
      <c r="C45" s="1" t="s">
        <v>355</v>
      </c>
      <c r="D45" s="46" t="s">
        <v>240</v>
      </c>
      <c r="E45" s="46" t="s">
        <v>356</v>
      </c>
      <c r="F45" s="26" t="s">
        <v>220</v>
      </c>
      <c r="G45" s="23">
        <v>1</v>
      </c>
      <c r="H45" s="23">
        <f>합산자재!H75</f>
        <v>422</v>
      </c>
      <c r="I45" s="51">
        <f t="shared" ref="I45:I51" si="15">IF(G45*H45&lt;&gt;0, TRUNC(G45*H45, 1), "")</f>
        <v>422</v>
      </c>
      <c r="J45" s="23">
        <v>1</v>
      </c>
      <c r="K45" s="23">
        <f>합산자재!I75</f>
        <v>0</v>
      </c>
      <c r="L45" s="51" t="str">
        <f t="shared" ref="L45:L51" si="16">IF(G45*K45&lt;&gt;0, TRUNC(G45*K45, 1), "")</f>
        <v/>
      </c>
      <c r="M45" s="23">
        <f>합산자재!J75</f>
        <v>0</v>
      </c>
      <c r="N45" s="51" t="str">
        <f t="shared" ref="N45:N51" si="17">IF(G45*M45&lt;&gt;0, TRUNC(G45*M45, 1), "")</f>
        <v/>
      </c>
      <c r="O45" s="23">
        <f t="shared" ref="O45:O52" si="18">IF((H45+K45+M45)=0, "", (H45+K45+M45))</f>
        <v>422</v>
      </c>
      <c r="P45" s="23">
        <f t="shared" ref="P45:P52" si="19">IF(SUM(I45,L45,N45)&lt;&gt;0,SUM(I45,L45,N45),"")</f>
        <v>422</v>
      </c>
      <c r="Q45" s="46"/>
    </row>
    <row r="46" spans="1:17" ht="23.25" customHeight="1">
      <c r="A46" s="20" t="s">
        <v>676</v>
      </c>
      <c r="B46" s="20" t="s">
        <v>814</v>
      </c>
      <c r="C46" s="1" t="s">
        <v>368</v>
      </c>
      <c r="D46" s="46" t="s">
        <v>369</v>
      </c>
      <c r="E46" s="46" t="s">
        <v>370</v>
      </c>
      <c r="F46" s="26" t="s">
        <v>220</v>
      </c>
      <c r="G46" s="23">
        <v>1</v>
      </c>
      <c r="H46" s="23">
        <f>합산자재!H80</f>
        <v>1226</v>
      </c>
      <c r="I46" s="51">
        <f t="shared" si="15"/>
        <v>1226</v>
      </c>
      <c r="J46" s="23">
        <v>1</v>
      </c>
      <c r="K46" s="23">
        <f>합산자재!I80</f>
        <v>0</v>
      </c>
      <c r="L46" s="51" t="str">
        <f t="shared" si="16"/>
        <v/>
      </c>
      <c r="M46" s="23">
        <f>합산자재!J80</f>
        <v>0</v>
      </c>
      <c r="N46" s="51" t="str">
        <f t="shared" si="17"/>
        <v/>
      </c>
      <c r="O46" s="23">
        <f t="shared" si="18"/>
        <v>1226</v>
      </c>
      <c r="P46" s="23">
        <f t="shared" si="19"/>
        <v>1226</v>
      </c>
      <c r="Q46" s="46"/>
    </row>
    <row r="47" spans="1:17" ht="23.25" customHeight="1">
      <c r="A47" s="20" t="s">
        <v>675</v>
      </c>
      <c r="B47" s="20" t="s">
        <v>814</v>
      </c>
      <c r="C47" s="1" t="s">
        <v>364</v>
      </c>
      <c r="D47" s="46" t="s">
        <v>365</v>
      </c>
      <c r="E47" s="46" t="s">
        <v>366</v>
      </c>
      <c r="F47" s="26" t="s">
        <v>220</v>
      </c>
      <c r="G47" s="23">
        <v>1</v>
      </c>
      <c r="H47" s="23">
        <f>합산자재!H79</f>
        <v>1560</v>
      </c>
      <c r="I47" s="51">
        <f t="shared" si="15"/>
        <v>1560</v>
      </c>
      <c r="J47" s="23">
        <v>1</v>
      </c>
      <c r="K47" s="23">
        <f>합산자재!I79</f>
        <v>0</v>
      </c>
      <c r="L47" s="51" t="str">
        <f t="shared" si="16"/>
        <v/>
      </c>
      <c r="M47" s="23">
        <f>합산자재!J79</f>
        <v>0</v>
      </c>
      <c r="N47" s="51" t="str">
        <f t="shared" si="17"/>
        <v/>
      </c>
      <c r="O47" s="23">
        <f t="shared" si="18"/>
        <v>1560</v>
      </c>
      <c r="P47" s="23">
        <f t="shared" si="19"/>
        <v>1560</v>
      </c>
      <c r="Q47" s="46"/>
    </row>
    <row r="48" spans="1:17" ht="23.25" customHeight="1">
      <c r="A48" s="20" t="s">
        <v>724</v>
      </c>
      <c r="B48" s="20" t="s">
        <v>814</v>
      </c>
      <c r="C48" s="1" t="s">
        <v>510</v>
      </c>
      <c r="D48" s="46" t="s">
        <v>508</v>
      </c>
      <c r="E48" s="46" t="s">
        <v>505</v>
      </c>
      <c r="F48" s="26" t="s">
        <v>511</v>
      </c>
      <c r="G48" s="23">
        <v>2</v>
      </c>
      <c r="H48" s="23">
        <f>합산자재!H128</f>
        <v>28</v>
      </c>
      <c r="I48" s="51">
        <f t="shared" si="15"/>
        <v>56</v>
      </c>
      <c r="J48" s="23">
        <v>2</v>
      </c>
      <c r="K48" s="23">
        <f>합산자재!I128</f>
        <v>0</v>
      </c>
      <c r="L48" s="51" t="str">
        <f t="shared" si="16"/>
        <v/>
      </c>
      <c r="M48" s="23">
        <f>합산자재!J128</f>
        <v>0</v>
      </c>
      <c r="N48" s="51" t="str">
        <f t="shared" si="17"/>
        <v/>
      </c>
      <c r="O48" s="23">
        <f t="shared" si="18"/>
        <v>28</v>
      </c>
      <c r="P48" s="23">
        <f t="shared" si="19"/>
        <v>56</v>
      </c>
      <c r="Q48" s="46"/>
    </row>
    <row r="49" spans="1:17" ht="23.25" customHeight="1">
      <c r="A49" s="20" t="s">
        <v>725</v>
      </c>
      <c r="B49" s="20" t="s">
        <v>814</v>
      </c>
      <c r="C49" s="1" t="s">
        <v>512</v>
      </c>
      <c r="D49" s="46" t="s">
        <v>513</v>
      </c>
      <c r="E49" s="46" t="s">
        <v>514</v>
      </c>
      <c r="F49" s="26" t="s">
        <v>511</v>
      </c>
      <c r="G49" s="23">
        <v>2</v>
      </c>
      <c r="H49" s="23">
        <f>합산자재!H129</f>
        <v>10</v>
      </c>
      <c r="I49" s="51">
        <f t="shared" si="15"/>
        <v>20</v>
      </c>
      <c r="J49" s="23">
        <v>2</v>
      </c>
      <c r="K49" s="23">
        <f>합산자재!I129</f>
        <v>0</v>
      </c>
      <c r="L49" s="51" t="str">
        <f t="shared" si="16"/>
        <v/>
      </c>
      <c r="M49" s="23">
        <f>합산자재!J129</f>
        <v>0</v>
      </c>
      <c r="N49" s="51" t="str">
        <f t="shared" si="17"/>
        <v/>
      </c>
      <c r="O49" s="23">
        <f t="shared" si="18"/>
        <v>10</v>
      </c>
      <c r="P49" s="23">
        <f t="shared" si="19"/>
        <v>20</v>
      </c>
      <c r="Q49" s="46"/>
    </row>
    <row r="50" spans="1:17" ht="23.25" customHeight="1">
      <c r="A50" s="20" t="s">
        <v>753</v>
      </c>
      <c r="B50" s="20" t="s">
        <v>814</v>
      </c>
      <c r="C50" s="1" t="s">
        <v>586</v>
      </c>
      <c r="D50" s="46" t="s">
        <v>587</v>
      </c>
      <c r="E50" s="46" t="s">
        <v>588</v>
      </c>
      <c r="F50" s="26" t="s">
        <v>589</v>
      </c>
      <c r="G50" s="23">
        <f>일위노임!G15</f>
        <v>4.5900000000000003E-2</v>
      </c>
      <c r="H50" s="23">
        <f>합산자재!H156</f>
        <v>0</v>
      </c>
      <c r="I50" s="51" t="str">
        <f t="shared" si="15"/>
        <v/>
      </c>
      <c r="J50" s="23">
        <v>0.05</v>
      </c>
      <c r="K50" s="23">
        <f>합산자재!I156</f>
        <v>265406</v>
      </c>
      <c r="L50" s="51">
        <f t="shared" si="16"/>
        <v>12182.1</v>
      </c>
      <c r="M50" s="23">
        <f>합산자재!J156</f>
        <v>0</v>
      </c>
      <c r="N50" s="51" t="str">
        <f t="shared" si="17"/>
        <v/>
      </c>
      <c r="O50" s="23">
        <f t="shared" si="18"/>
        <v>265406</v>
      </c>
      <c r="P50" s="23">
        <f t="shared" si="19"/>
        <v>12182.1</v>
      </c>
      <c r="Q50" s="46"/>
    </row>
    <row r="51" spans="1:17" ht="23.25" customHeight="1">
      <c r="A51" s="20" t="s">
        <v>865</v>
      </c>
      <c r="B51" s="20" t="s">
        <v>814</v>
      </c>
      <c r="C51" s="1" t="s">
        <v>866</v>
      </c>
      <c r="D51" s="46" t="s">
        <v>867</v>
      </c>
      <c r="E51" s="46"/>
      <c r="F51" s="26" t="s">
        <v>769</v>
      </c>
      <c r="G51" s="23">
        <v>1</v>
      </c>
      <c r="H51" s="23"/>
      <c r="I51" s="51" t="str">
        <f t="shared" si="15"/>
        <v/>
      </c>
      <c r="J51" s="23">
        <v>1</v>
      </c>
      <c r="K51" s="23"/>
      <c r="L51" s="51" t="str">
        <f t="shared" si="16"/>
        <v/>
      </c>
      <c r="M51" s="23"/>
      <c r="N51" s="51" t="str">
        <f t="shared" si="17"/>
        <v/>
      </c>
      <c r="O51" s="23" t="str">
        <f t="shared" si="18"/>
        <v/>
      </c>
      <c r="P51" s="23" t="str">
        <f t="shared" si="19"/>
        <v/>
      </c>
      <c r="Q51" s="46"/>
    </row>
    <row r="52" spans="1:17" ht="23.25" customHeight="1">
      <c r="B52" s="20" t="s">
        <v>863</v>
      </c>
      <c r="D52" s="46" t="s">
        <v>864</v>
      </c>
      <c r="E52" s="46"/>
      <c r="F52" s="26"/>
      <c r="G52" s="23"/>
      <c r="H52" s="23"/>
      <c r="I52" s="51">
        <f>TRUNC(SUM(I44:I51))</f>
        <v>3284</v>
      </c>
      <c r="J52" s="23"/>
      <c r="K52" s="23"/>
      <c r="L52" s="51">
        <f>TRUNC(SUM(L44:L51))</f>
        <v>12182</v>
      </c>
      <c r="M52" s="23"/>
      <c r="N52" s="51">
        <f>TRUNC(SUM(N44:N51))</f>
        <v>0</v>
      </c>
      <c r="O52" s="23" t="str">
        <f t="shared" si="18"/>
        <v/>
      </c>
      <c r="P52" s="23">
        <f t="shared" si="19"/>
        <v>15466</v>
      </c>
      <c r="Q52" s="46"/>
    </row>
    <row r="53" spans="1:17" ht="23.25" customHeight="1">
      <c r="D53" s="46"/>
      <c r="E53" s="46"/>
      <c r="F53" s="26"/>
      <c r="G53" s="23"/>
      <c r="H53" s="23"/>
      <c r="I53" s="51"/>
      <c r="J53" s="23"/>
      <c r="K53" s="23"/>
      <c r="L53" s="51"/>
      <c r="M53" s="23"/>
      <c r="N53" s="51"/>
      <c r="O53" s="23"/>
      <c r="P53" s="23"/>
      <c r="Q53" s="46"/>
    </row>
    <row r="54" spans="1:17" ht="23.25" customHeight="1">
      <c r="A54" s="20" t="s">
        <v>894</v>
      </c>
      <c r="B54" s="20" t="s">
        <v>881</v>
      </c>
      <c r="C54" s="1" t="s">
        <v>895</v>
      </c>
      <c r="D54" s="266" t="s">
        <v>893</v>
      </c>
      <c r="E54" s="268"/>
      <c r="F54" s="26"/>
      <c r="G54" s="23"/>
      <c r="H54" s="23"/>
      <c r="I54" s="51"/>
      <c r="J54" s="23"/>
      <c r="K54" s="23"/>
      <c r="L54" s="51"/>
      <c r="M54" s="23"/>
      <c r="N54" s="51"/>
      <c r="O54" s="23"/>
      <c r="P54" s="23"/>
      <c r="Q54" s="46"/>
    </row>
    <row r="55" spans="1:17" ht="23.25" customHeight="1">
      <c r="A55" s="20" t="s">
        <v>672</v>
      </c>
      <c r="B55" s="20" t="s">
        <v>817</v>
      </c>
      <c r="C55" s="1" t="s">
        <v>357</v>
      </c>
      <c r="D55" s="46" t="s">
        <v>240</v>
      </c>
      <c r="E55" s="46" t="s">
        <v>358</v>
      </c>
      <c r="F55" s="26" t="s">
        <v>220</v>
      </c>
      <c r="G55" s="23">
        <v>1</v>
      </c>
      <c r="H55" s="23">
        <f>합산자재!H76</f>
        <v>618</v>
      </c>
      <c r="I55" s="51">
        <f t="shared" ref="I55:I61" si="20">IF(G55*H55&lt;&gt;0, TRUNC(G55*H55, 1), "")</f>
        <v>618</v>
      </c>
      <c r="J55" s="23">
        <v>1</v>
      </c>
      <c r="K55" s="23">
        <f>합산자재!I76</f>
        <v>0</v>
      </c>
      <c r="L55" s="51" t="str">
        <f t="shared" ref="L55:L61" si="21">IF(G55*K55&lt;&gt;0, TRUNC(G55*K55, 1), "")</f>
        <v/>
      </c>
      <c r="M55" s="23">
        <f>합산자재!J76</f>
        <v>0</v>
      </c>
      <c r="N55" s="51" t="str">
        <f t="shared" ref="N55:N61" si="22">IF(G55*M55&lt;&gt;0, TRUNC(G55*M55, 1), "")</f>
        <v/>
      </c>
      <c r="O55" s="23">
        <f t="shared" ref="O55:O62" si="23">IF((H55+K55+M55)=0, "", (H55+K55+M55))</f>
        <v>618</v>
      </c>
      <c r="P55" s="23">
        <f t="shared" ref="P55:P62" si="24">IF(SUM(I55,L55,N55)&lt;&gt;0,SUM(I55,L55,N55),"")</f>
        <v>618</v>
      </c>
      <c r="Q55" s="46"/>
    </row>
    <row r="56" spans="1:17" ht="23.25" customHeight="1">
      <c r="A56" s="20" t="s">
        <v>676</v>
      </c>
      <c r="B56" s="20" t="s">
        <v>817</v>
      </c>
      <c r="C56" s="1" t="s">
        <v>368</v>
      </c>
      <c r="D56" s="46" t="s">
        <v>369</v>
      </c>
      <c r="E56" s="46" t="s">
        <v>370</v>
      </c>
      <c r="F56" s="26" t="s">
        <v>220</v>
      </c>
      <c r="G56" s="23">
        <v>1</v>
      </c>
      <c r="H56" s="23">
        <f>합산자재!H80</f>
        <v>1226</v>
      </c>
      <c r="I56" s="51">
        <f t="shared" si="20"/>
        <v>1226</v>
      </c>
      <c r="J56" s="23">
        <v>1</v>
      </c>
      <c r="K56" s="23">
        <f>합산자재!I80</f>
        <v>0</v>
      </c>
      <c r="L56" s="51" t="str">
        <f t="shared" si="21"/>
        <v/>
      </c>
      <c r="M56" s="23">
        <f>합산자재!J80</f>
        <v>0</v>
      </c>
      <c r="N56" s="51" t="str">
        <f t="shared" si="22"/>
        <v/>
      </c>
      <c r="O56" s="23">
        <f t="shared" si="23"/>
        <v>1226</v>
      </c>
      <c r="P56" s="23">
        <f t="shared" si="24"/>
        <v>1226</v>
      </c>
      <c r="Q56" s="46"/>
    </row>
    <row r="57" spans="1:17" ht="23.25" customHeight="1">
      <c r="A57" s="20" t="s">
        <v>675</v>
      </c>
      <c r="B57" s="20" t="s">
        <v>817</v>
      </c>
      <c r="C57" s="1" t="s">
        <v>364</v>
      </c>
      <c r="D57" s="46" t="s">
        <v>365</v>
      </c>
      <c r="E57" s="46" t="s">
        <v>366</v>
      </c>
      <c r="F57" s="26" t="s">
        <v>220</v>
      </c>
      <c r="G57" s="23">
        <v>1</v>
      </c>
      <c r="H57" s="23">
        <f>합산자재!H79</f>
        <v>1560</v>
      </c>
      <c r="I57" s="51">
        <f t="shared" si="20"/>
        <v>1560</v>
      </c>
      <c r="J57" s="23">
        <v>1</v>
      </c>
      <c r="K57" s="23">
        <f>합산자재!I79</f>
        <v>0</v>
      </c>
      <c r="L57" s="51" t="str">
        <f t="shared" si="21"/>
        <v/>
      </c>
      <c r="M57" s="23">
        <f>합산자재!J79</f>
        <v>0</v>
      </c>
      <c r="N57" s="51" t="str">
        <f t="shared" si="22"/>
        <v/>
      </c>
      <c r="O57" s="23">
        <f t="shared" si="23"/>
        <v>1560</v>
      </c>
      <c r="P57" s="23">
        <f t="shared" si="24"/>
        <v>1560</v>
      </c>
      <c r="Q57" s="46"/>
    </row>
    <row r="58" spans="1:17" ht="23.25" customHeight="1">
      <c r="A58" s="20" t="s">
        <v>724</v>
      </c>
      <c r="B58" s="20" t="s">
        <v>817</v>
      </c>
      <c r="C58" s="1" t="s">
        <v>510</v>
      </c>
      <c r="D58" s="46" t="s">
        <v>508</v>
      </c>
      <c r="E58" s="46" t="s">
        <v>505</v>
      </c>
      <c r="F58" s="26" t="s">
        <v>511</v>
      </c>
      <c r="G58" s="23">
        <v>2</v>
      </c>
      <c r="H58" s="23">
        <f>합산자재!H128</f>
        <v>28</v>
      </c>
      <c r="I58" s="51">
        <f t="shared" si="20"/>
        <v>56</v>
      </c>
      <c r="J58" s="23">
        <v>2</v>
      </c>
      <c r="K58" s="23">
        <f>합산자재!I128</f>
        <v>0</v>
      </c>
      <c r="L58" s="51" t="str">
        <f t="shared" si="21"/>
        <v/>
      </c>
      <c r="M58" s="23">
        <f>합산자재!J128</f>
        <v>0</v>
      </c>
      <c r="N58" s="51" t="str">
        <f t="shared" si="22"/>
        <v/>
      </c>
      <c r="O58" s="23">
        <f t="shared" si="23"/>
        <v>28</v>
      </c>
      <c r="P58" s="23">
        <f t="shared" si="24"/>
        <v>56</v>
      </c>
      <c r="Q58" s="46"/>
    </row>
    <row r="59" spans="1:17" ht="23.25" customHeight="1">
      <c r="A59" s="20" t="s">
        <v>725</v>
      </c>
      <c r="B59" s="20" t="s">
        <v>817</v>
      </c>
      <c r="C59" s="1" t="s">
        <v>512</v>
      </c>
      <c r="D59" s="46" t="s">
        <v>513</v>
      </c>
      <c r="E59" s="46" t="s">
        <v>514</v>
      </c>
      <c r="F59" s="26" t="s">
        <v>511</v>
      </c>
      <c r="G59" s="23">
        <v>2</v>
      </c>
      <c r="H59" s="23">
        <f>합산자재!H129</f>
        <v>10</v>
      </c>
      <c r="I59" s="51">
        <f t="shared" si="20"/>
        <v>20</v>
      </c>
      <c r="J59" s="23">
        <v>2</v>
      </c>
      <c r="K59" s="23">
        <f>합산자재!I129</f>
        <v>0</v>
      </c>
      <c r="L59" s="51" t="str">
        <f t="shared" si="21"/>
        <v/>
      </c>
      <c r="M59" s="23">
        <f>합산자재!J129</f>
        <v>0</v>
      </c>
      <c r="N59" s="51" t="str">
        <f t="shared" si="22"/>
        <v/>
      </c>
      <c r="O59" s="23">
        <f t="shared" si="23"/>
        <v>10</v>
      </c>
      <c r="P59" s="23">
        <f t="shared" si="24"/>
        <v>20</v>
      </c>
      <c r="Q59" s="46"/>
    </row>
    <row r="60" spans="1:17" ht="23.25" customHeight="1">
      <c r="A60" s="20" t="s">
        <v>753</v>
      </c>
      <c r="B60" s="20" t="s">
        <v>817</v>
      </c>
      <c r="C60" s="1" t="s">
        <v>586</v>
      </c>
      <c r="D60" s="46" t="s">
        <v>587</v>
      </c>
      <c r="E60" s="46" t="s">
        <v>588</v>
      </c>
      <c r="F60" s="26" t="s">
        <v>589</v>
      </c>
      <c r="G60" s="23">
        <f>일위노임!G18</f>
        <v>4.5900000000000003E-2</v>
      </c>
      <c r="H60" s="23">
        <f>합산자재!H156</f>
        <v>0</v>
      </c>
      <c r="I60" s="51" t="str">
        <f t="shared" si="20"/>
        <v/>
      </c>
      <c r="J60" s="23">
        <v>0.05</v>
      </c>
      <c r="K60" s="23">
        <f>합산자재!I156</f>
        <v>265406</v>
      </c>
      <c r="L60" s="51">
        <f t="shared" si="21"/>
        <v>12182.1</v>
      </c>
      <c r="M60" s="23">
        <f>합산자재!J156</f>
        <v>0</v>
      </c>
      <c r="N60" s="51" t="str">
        <f t="shared" si="22"/>
        <v/>
      </c>
      <c r="O60" s="23">
        <f t="shared" si="23"/>
        <v>265406</v>
      </c>
      <c r="P60" s="23">
        <f t="shared" si="24"/>
        <v>12182.1</v>
      </c>
      <c r="Q60" s="46"/>
    </row>
    <row r="61" spans="1:17" ht="23.25" customHeight="1">
      <c r="A61" s="20" t="s">
        <v>865</v>
      </c>
      <c r="B61" s="20" t="s">
        <v>817</v>
      </c>
      <c r="C61" s="1" t="s">
        <v>866</v>
      </c>
      <c r="D61" s="46" t="s">
        <v>867</v>
      </c>
      <c r="E61" s="46"/>
      <c r="F61" s="26" t="s">
        <v>769</v>
      </c>
      <c r="G61" s="23">
        <v>1</v>
      </c>
      <c r="H61" s="23"/>
      <c r="I61" s="51" t="str">
        <f t="shared" si="20"/>
        <v/>
      </c>
      <c r="J61" s="23">
        <v>1</v>
      </c>
      <c r="K61" s="23"/>
      <c r="L61" s="51" t="str">
        <f t="shared" si="21"/>
        <v/>
      </c>
      <c r="M61" s="23"/>
      <c r="N61" s="51" t="str">
        <f t="shared" si="22"/>
        <v/>
      </c>
      <c r="O61" s="23" t="str">
        <f t="shared" si="23"/>
        <v/>
      </c>
      <c r="P61" s="23" t="str">
        <f t="shared" si="24"/>
        <v/>
      </c>
      <c r="Q61" s="46"/>
    </row>
    <row r="62" spans="1:17" ht="23.25" customHeight="1">
      <c r="B62" s="20" t="s">
        <v>863</v>
      </c>
      <c r="D62" s="46" t="s">
        <v>864</v>
      </c>
      <c r="E62" s="46"/>
      <c r="F62" s="26"/>
      <c r="G62" s="23"/>
      <c r="H62" s="23"/>
      <c r="I62" s="51">
        <f>TRUNC(SUM(I54:I61))</f>
        <v>3480</v>
      </c>
      <c r="J62" s="23"/>
      <c r="K62" s="23"/>
      <c r="L62" s="51">
        <f>TRUNC(SUM(L54:L61))</f>
        <v>12182</v>
      </c>
      <c r="M62" s="23"/>
      <c r="N62" s="51">
        <f>TRUNC(SUM(N54:N61))</f>
        <v>0</v>
      </c>
      <c r="O62" s="23" t="str">
        <f t="shared" si="23"/>
        <v/>
      </c>
      <c r="P62" s="23">
        <f t="shared" si="24"/>
        <v>15662</v>
      </c>
      <c r="Q62" s="46"/>
    </row>
    <row r="63" spans="1:17" ht="23.25" customHeight="1">
      <c r="D63" s="46"/>
      <c r="E63" s="46"/>
      <c r="F63" s="26"/>
      <c r="G63" s="23"/>
      <c r="H63" s="23"/>
      <c r="I63" s="51"/>
      <c r="J63" s="23"/>
      <c r="K63" s="23"/>
      <c r="L63" s="51"/>
      <c r="M63" s="23"/>
      <c r="N63" s="51"/>
      <c r="O63" s="23"/>
      <c r="P63" s="23"/>
      <c r="Q63" s="46"/>
    </row>
    <row r="64" spans="1:17" ht="23.25" customHeight="1">
      <c r="A64" s="20" t="s">
        <v>897</v>
      </c>
      <c r="B64" s="20" t="s">
        <v>898</v>
      </c>
      <c r="C64" s="1" t="s">
        <v>899</v>
      </c>
      <c r="D64" s="266" t="s">
        <v>896</v>
      </c>
      <c r="E64" s="268"/>
      <c r="F64" s="26"/>
      <c r="G64" s="23"/>
      <c r="H64" s="23"/>
      <c r="I64" s="51"/>
      <c r="J64" s="23"/>
      <c r="K64" s="23"/>
      <c r="L64" s="51"/>
      <c r="M64" s="23"/>
      <c r="N64" s="51"/>
      <c r="O64" s="23"/>
      <c r="P64" s="23"/>
      <c r="Q64" s="46"/>
    </row>
    <row r="65" spans="1:17" ht="23.25" customHeight="1">
      <c r="A65" s="20" t="s">
        <v>673</v>
      </c>
      <c r="B65" s="20" t="s">
        <v>820</v>
      </c>
      <c r="C65" s="1" t="s">
        <v>359</v>
      </c>
      <c r="D65" s="46" t="s">
        <v>240</v>
      </c>
      <c r="E65" s="46" t="s">
        <v>360</v>
      </c>
      <c r="F65" s="26" t="s">
        <v>220</v>
      </c>
      <c r="G65" s="23">
        <v>1</v>
      </c>
      <c r="H65" s="23">
        <f>합산자재!H77</f>
        <v>1133</v>
      </c>
      <c r="I65" s="51">
        <f t="shared" ref="I65:I71" si="25">IF(G65*H65&lt;&gt;0, TRUNC(G65*H65, 1), "")</f>
        <v>1133</v>
      </c>
      <c r="J65" s="23">
        <v>1</v>
      </c>
      <c r="K65" s="23">
        <f>합산자재!I77</f>
        <v>0</v>
      </c>
      <c r="L65" s="51" t="str">
        <f t="shared" ref="L65:L71" si="26">IF(G65*K65&lt;&gt;0, TRUNC(G65*K65, 1), "")</f>
        <v/>
      </c>
      <c r="M65" s="23">
        <f>합산자재!J77</f>
        <v>0</v>
      </c>
      <c r="N65" s="51" t="str">
        <f t="shared" ref="N65:N71" si="27">IF(G65*M65&lt;&gt;0, TRUNC(G65*M65, 1), "")</f>
        <v/>
      </c>
      <c r="O65" s="23">
        <f t="shared" ref="O65:O72" si="28">IF((H65+K65+M65)=0, "", (H65+K65+M65))</f>
        <v>1133</v>
      </c>
      <c r="P65" s="23">
        <f t="shared" ref="P65:P72" si="29">IF(SUM(I65,L65,N65)&lt;&gt;0,SUM(I65,L65,N65),"")</f>
        <v>1133</v>
      </c>
      <c r="Q65" s="46"/>
    </row>
    <row r="66" spans="1:17" ht="23.25" customHeight="1">
      <c r="A66" s="20" t="s">
        <v>676</v>
      </c>
      <c r="B66" s="20" t="s">
        <v>820</v>
      </c>
      <c r="C66" s="1" t="s">
        <v>368</v>
      </c>
      <c r="D66" s="46" t="s">
        <v>369</v>
      </c>
      <c r="E66" s="46" t="s">
        <v>370</v>
      </c>
      <c r="F66" s="26" t="s">
        <v>220</v>
      </c>
      <c r="G66" s="23">
        <v>1</v>
      </c>
      <c r="H66" s="23">
        <f>합산자재!H80</f>
        <v>1226</v>
      </c>
      <c r="I66" s="51">
        <f t="shared" si="25"/>
        <v>1226</v>
      </c>
      <c r="J66" s="23">
        <v>1</v>
      </c>
      <c r="K66" s="23">
        <f>합산자재!I80</f>
        <v>0</v>
      </c>
      <c r="L66" s="51" t="str">
        <f t="shared" si="26"/>
        <v/>
      </c>
      <c r="M66" s="23">
        <f>합산자재!J80</f>
        <v>0</v>
      </c>
      <c r="N66" s="51" t="str">
        <f t="shared" si="27"/>
        <v/>
      </c>
      <c r="O66" s="23">
        <f t="shared" si="28"/>
        <v>1226</v>
      </c>
      <c r="P66" s="23">
        <f t="shared" si="29"/>
        <v>1226</v>
      </c>
      <c r="Q66" s="46"/>
    </row>
    <row r="67" spans="1:17" ht="23.25" customHeight="1">
      <c r="A67" s="20" t="s">
        <v>675</v>
      </c>
      <c r="B67" s="20" t="s">
        <v>820</v>
      </c>
      <c r="C67" s="1" t="s">
        <v>364</v>
      </c>
      <c r="D67" s="46" t="s">
        <v>365</v>
      </c>
      <c r="E67" s="46" t="s">
        <v>366</v>
      </c>
      <c r="F67" s="26" t="s">
        <v>220</v>
      </c>
      <c r="G67" s="23">
        <v>1</v>
      </c>
      <c r="H67" s="23">
        <f>합산자재!H79</f>
        <v>1560</v>
      </c>
      <c r="I67" s="51">
        <f t="shared" si="25"/>
        <v>1560</v>
      </c>
      <c r="J67" s="23">
        <v>1</v>
      </c>
      <c r="K67" s="23">
        <f>합산자재!I79</f>
        <v>0</v>
      </c>
      <c r="L67" s="51" t="str">
        <f t="shared" si="26"/>
        <v/>
      </c>
      <c r="M67" s="23">
        <f>합산자재!J79</f>
        <v>0</v>
      </c>
      <c r="N67" s="51" t="str">
        <f t="shared" si="27"/>
        <v/>
      </c>
      <c r="O67" s="23">
        <f t="shared" si="28"/>
        <v>1560</v>
      </c>
      <c r="P67" s="23">
        <f t="shared" si="29"/>
        <v>1560</v>
      </c>
      <c r="Q67" s="46"/>
    </row>
    <row r="68" spans="1:17" ht="23.25" customHeight="1">
      <c r="A68" s="20" t="s">
        <v>724</v>
      </c>
      <c r="B68" s="20" t="s">
        <v>820</v>
      </c>
      <c r="C68" s="1" t="s">
        <v>510</v>
      </c>
      <c r="D68" s="46" t="s">
        <v>508</v>
      </c>
      <c r="E68" s="46" t="s">
        <v>505</v>
      </c>
      <c r="F68" s="26" t="s">
        <v>511</v>
      </c>
      <c r="G68" s="23">
        <v>2</v>
      </c>
      <c r="H68" s="23">
        <f>합산자재!H128</f>
        <v>28</v>
      </c>
      <c r="I68" s="51">
        <f t="shared" si="25"/>
        <v>56</v>
      </c>
      <c r="J68" s="23">
        <v>2</v>
      </c>
      <c r="K68" s="23">
        <f>합산자재!I128</f>
        <v>0</v>
      </c>
      <c r="L68" s="51" t="str">
        <f t="shared" si="26"/>
        <v/>
      </c>
      <c r="M68" s="23">
        <f>합산자재!J128</f>
        <v>0</v>
      </c>
      <c r="N68" s="51" t="str">
        <f t="shared" si="27"/>
        <v/>
      </c>
      <c r="O68" s="23">
        <f t="shared" si="28"/>
        <v>28</v>
      </c>
      <c r="P68" s="23">
        <f t="shared" si="29"/>
        <v>56</v>
      </c>
      <c r="Q68" s="46"/>
    </row>
    <row r="69" spans="1:17" ht="23.25" customHeight="1">
      <c r="A69" s="20" t="s">
        <v>725</v>
      </c>
      <c r="B69" s="20" t="s">
        <v>820</v>
      </c>
      <c r="C69" s="1" t="s">
        <v>512</v>
      </c>
      <c r="D69" s="46" t="s">
        <v>513</v>
      </c>
      <c r="E69" s="46" t="s">
        <v>514</v>
      </c>
      <c r="F69" s="26" t="s">
        <v>511</v>
      </c>
      <c r="G69" s="23">
        <v>2</v>
      </c>
      <c r="H69" s="23">
        <f>합산자재!H129</f>
        <v>10</v>
      </c>
      <c r="I69" s="51">
        <f t="shared" si="25"/>
        <v>20</v>
      </c>
      <c r="J69" s="23">
        <v>2</v>
      </c>
      <c r="K69" s="23">
        <f>합산자재!I129</f>
        <v>0</v>
      </c>
      <c r="L69" s="51" t="str">
        <f t="shared" si="26"/>
        <v/>
      </c>
      <c r="M69" s="23">
        <f>합산자재!J129</f>
        <v>0</v>
      </c>
      <c r="N69" s="51" t="str">
        <f t="shared" si="27"/>
        <v/>
      </c>
      <c r="O69" s="23">
        <f t="shared" si="28"/>
        <v>10</v>
      </c>
      <c r="P69" s="23">
        <f t="shared" si="29"/>
        <v>20</v>
      </c>
      <c r="Q69" s="46"/>
    </row>
    <row r="70" spans="1:17" ht="23.25" customHeight="1">
      <c r="A70" s="20" t="s">
        <v>753</v>
      </c>
      <c r="B70" s="20" t="s">
        <v>820</v>
      </c>
      <c r="C70" s="1" t="s">
        <v>586</v>
      </c>
      <c r="D70" s="46" t="s">
        <v>587</v>
      </c>
      <c r="E70" s="46" t="s">
        <v>588</v>
      </c>
      <c r="F70" s="26" t="s">
        <v>589</v>
      </c>
      <c r="G70" s="23">
        <f>일위노임!G21</f>
        <v>4.5900000000000003E-2</v>
      </c>
      <c r="H70" s="23">
        <f>합산자재!H156</f>
        <v>0</v>
      </c>
      <c r="I70" s="51" t="str">
        <f t="shared" si="25"/>
        <v/>
      </c>
      <c r="J70" s="23">
        <v>0.05</v>
      </c>
      <c r="K70" s="23">
        <f>합산자재!I156</f>
        <v>265406</v>
      </c>
      <c r="L70" s="51">
        <f t="shared" si="26"/>
        <v>12182.1</v>
      </c>
      <c r="M70" s="23">
        <f>합산자재!J156</f>
        <v>0</v>
      </c>
      <c r="N70" s="51" t="str">
        <f t="shared" si="27"/>
        <v/>
      </c>
      <c r="O70" s="23">
        <f t="shared" si="28"/>
        <v>265406</v>
      </c>
      <c r="P70" s="23">
        <f t="shared" si="29"/>
        <v>12182.1</v>
      </c>
      <c r="Q70" s="46"/>
    </row>
    <row r="71" spans="1:17" ht="23.25" customHeight="1">
      <c r="A71" s="20" t="s">
        <v>865</v>
      </c>
      <c r="B71" s="20" t="s">
        <v>820</v>
      </c>
      <c r="C71" s="1" t="s">
        <v>866</v>
      </c>
      <c r="D71" s="46" t="s">
        <v>867</v>
      </c>
      <c r="E71" s="46"/>
      <c r="F71" s="26" t="s">
        <v>769</v>
      </c>
      <c r="G71" s="23">
        <v>1</v>
      </c>
      <c r="H71" s="23"/>
      <c r="I71" s="51" t="str">
        <f t="shared" si="25"/>
        <v/>
      </c>
      <c r="J71" s="23">
        <v>1</v>
      </c>
      <c r="K71" s="23"/>
      <c r="L71" s="51" t="str">
        <f t="shared" si="26"/>
        <v/>
      </c>
      <c r="M71" s="23"/>
      <c r="N71" s="51" t="str">
        <f t="shared" si="27"/>
        <v/>
      </c>
      <c r="O71" s="23" t="str">
        <f t="shared" si="28"/>
        <v/>
      </c>
      <c r="P71" s="23" t="str">
        <f t="shared" si="29"/>
        <v/>
      </c>
      <c r="Q71" s="46"/>
    </row>
    <row r="72" spans="1:17" ht="23.25" customHeight="1">
      <c r="B72" s="20" t="s">
        <v>863</v>
      </c>
      <c r="D72" s="46" t="s">
        <v>864</v>
      </c>
      <c r="E72" s="46"/>
      <c r="F72" s="26"/>
      <c r="G72" s="23"/>
      <c r="H72" s="23"/>
      <c r="I72" s="51">
        <f>TRUNC(SUM(I64:I71))</f>
        <v>3995</v>
      </c>
      <c r="J72" s="23"/>
      <c r="K72" s="23"/>
      <c r="L72" s="51">
        <f>TRUNC(SUM(L64:L71))</f>
        <v>12182</v>
      </c>
      <c r="M72" s="23"/>
      <c r="N72" s="51">
        <f>TRUNC(SUM(N64:N71))</f>
        <v>0</v>
      </c>
      <c r="O72" s="23" t="str">
        <f t="shared" si="28"/>
        <v/>
      </c>
      <c r="P72" s="23">
        <f t="shared" si="29"/>
        <v>16177</v>
      </c>
      <c r="Q72" s="46"/>
    </row>
    <row r="73" spans="1:17" ht="23.25" customHeight="1">
      <c r="D73" s="46"/>
      <c r="E73" s="46"/>
      <c r="F73" s="26"/>
      <c r="G73" s="23"/>
      <c r="H73" s="23"/>
      <c r="I73" s="51"/>
      <c r="J73" s="23"/>
      <c r="K73" s="23"/>
      <c r="L73" s="51"/>
      <c r="M73" s="23"/>
      <c r="N73" s="51"/>
      <c r="O73" s="23"/>
      <c r="P73" s="23"/>
      <c r="Q73" s="46"/>
    </row>
    <row r="74" spans="1:17" ht="23.25" customHeight="1">
      <c r="A74" s="20" t="s">
        <v>901</v>
      </c>
      <c r="B74" s="20" t="s">
        <v>891</v>
      </c>
      <c r="C74" s="1" t="s">
        <v>902</v>
      </c>
      <c r="D74" s="266" t="s">
        <v>900</v>
      </c>
      <c r="E74" s="268"/>
      <c r="F74" s="26"/>
      <c r="G74" s="23"/>
      <c r="H74" s="23"/>
      <c r="I74" s="51"/>
      <c r="J74" s="23"/>
      <c r="K74" s="23"/>
      <c r="L74" s="51"/>
      <c r="M74" s="23"/>
      <c r="N74" s="51"/>
      <c r="O74" s="23"/>
      <c r="P74" s="23"/>
      <c r="Q74" s="46"/>
    </row>
    <row r="75" spans="1:17" ht="23.25" customHeight="1">
      <c r="A75" s="20" t="s">
        <v>660</v>
      </c>
      <c r="B75" s="20" t="s">
        <v>823</v>
      </c>
      <c r="C75" s="1" t="s">
        <v>331</v>
      </c>
      <c r="D75" s="46" t="s">
        <v>310</v>
      </c>
      <c r="E75" s="46" t="s">
        <v>332</v>
      </c>
      <c r="F75" s="26" t="s">
        <v>174</v>
      </c>
      <c r="G75" s="23">
        <v>0.4</v>
      </c>
      <c r="H75" s="23">
        <f>합산자재!H64</f>
        <v>2985</v>
      </c>
      <c r="I75" s="51">
        <f t="shared" ref="I75:I82" si="30">IF(G75*H75&lt;&gt;0, TRUNC(G75*H75, 1), "")</f>
        <v>1194</v>
      </c>
      <c r="J75" s="23">
        <v>0.4</v>
      </c>
      <c r="K75" s="23">
        <f>합산자재!I64</f>
        <v>0</v>
      </c>
      <c r="L75" s="51" t="str">
        <f t="shared" ref="L75:L82" si="31">IF(G75*K75&lt;&gt;0, TRUNC(G75*K75, 1), "")</f>
        <v/>
      </c>
      <c r="M75" s="23">
        <f>합산자재!J64</f>
        <v>0</v>
      </c>
      <c r="N75" s="51" t="str">
        <f t="shared" ref="N75:N82" si="32">IF(G75*M75&lt;&gt;0, TRUNC(G75*M75, 1), "")</f>
        <v/>
      </c>
      <c r="O75" s="23">
        <f t="shared" ref="O75:O83" si="33">IF((H75+K75+M75)=0, "", (H75+K75+M75))</f>
        <v>2985</v>
      </c>
      <c r="P75" s="23">
        <f t="shared" ref="P75:P83" si="34">IF(SUM(I75,L75,N75)&lt;&gt;0,SUM(I75,L75,N75),"")</f>
        <v>1194</v>
      </c>
      <c r="Q75" s="46"/>
    </row>
    <row r="76" spans="1:17" ht="23.25" customHeight="1">
      <c r="A76" s="20" t="s">
        <v>676</v>
      </c>
      <c r="B76" s="20" t="s">
        <v>823</v>
      </c>
      <c r="C76" s="1" t="s">
        <v>368</v>
      </c>
      <c r="D76" s="46" t="s">
        <v>369</v>
      </c>
      <c r="E76" s="46" t="s">
        <v>370</v>
      </c>
      <c r="F76" s="26" t="s">
        <v>220</v>
      </c>
      <c r="G76" s="23">
        <v>2</v>
      </c>
      <c r="H76" s="23">
        <f>합산자재!H80</f>
        <v>1226</v>
      </c>
      <c r="I76" s="51">
        <f t="shared" si="30"/>
        <v>2452</v>
      </c>
      <c r="J76" s="23">
        <v>2</v>
      </c>
      <c r="K76" s="23">
        <f>합산자재!I80</f>
        <v>0</v>
      </c>
      <c r="L76" s="51" t="str">
        <f t="shared" si="31"/>
        <v/>
      </c>
      <c r="M76" s="23">
        <f>합산자재!J80</f>
        <v>0</v>
      </c>
      <c r="N76" s="51" t="str">
        <f t="shared" si="32"/>
        <v/>
      </c>
      <c r="O76" s="23">
        <f t="shared" si="33"/>
        <v>1226</v>
      </c>
      <c r="P76" s="23">
        <f t="shared" si="34"/>
        <v>2452</v>
      </c>
      <c r="Q76" s="46"/>
    </row>
    <row r="77" spans="1:17" ht="23.25" customHeight="1">
      <c r="A77" s="20" t="s">
        <v>675</v>
      </c>
      <c r="B77" s="20" t="s">
        <v>823</v>
      </c>
      <c r="C77" s="1" t="s">
        <v>364</v>
      </c>
      <c r="D77" s="46" t="s">
        <v>365</v>
      </c>
      <c r="E77" s="46" t="s">
        <v>366</v>
      </c>
      <c r="F77" s="26" t="s">
        <v>220</v>
      </c>
      <c r="G77" s="23">
        <v>2</v>
      </c>
      <c r="H77" s="23">
        <f>합산자재!H79</f>
        <v>1560</v>
      </c>
      <c r="I77" s="51">
        <f t="shared" si="30"/>
        <v>3120</v>
      </c>
      <c r="J77" s="23">
        <v>2</v>
      </c>
      <c r="K77" s="23">
        <f>합산자재!I79</f>
        <v>0</v>
      </c>
      <c r="L77" s="51" t="str">
        <f t="shared" si="31"/>
        <v/>
      </c>
      <c r="M77" s="23">
        <f>합산자재!J79</f>
        <v>0</v>
      </c>
      <c r="N77" s="51" t="str">
        <f t="shared" si="32"/>
        <v/>
      </c>
      <c r="O77" s="23">
        <f t="shared" si="33"/>
        <v>1560</v>
      </c>
      <c r="P77" s="23">
        <f t="shared" si="34"/>
        <v>3120</v>
      </c>
      <c r="Q77" s="46"/>
    </row>
    <row r="78" spans="1:17" ht="23.25" customHeight="1">
      <c r="A78" s="20" t="s">
        <v>724</v>
      </c>
      <c r="B78" s="20" t="s">
        <v>823</v>
      </c>
      <c r="C78" s="1" t="s">
        <v>510</v>
      </c>
      <c r="D78" s="46" t="s">
        <v>508</v>
      </c>
      <c r="E78" s="46" t="s">
        <v>505</v>
      </c>
      <c r="F78" s="26" t="s">
        <v>511</v>
      </c>
      <c r="G78" s="23">
        <v>4</v>
      </c>
      <c r="H78" s="23">
        <f>합산자재!H128</f>
        <v>28</v>
      </c>
      <c r="I78" s="51">
        <f t="shared" si="30"/>
        <v>112</v>
      </c>
      <c r="J78" s="23">
        <v>4</v>
      </c>
      <c r="K78" s="23">
        <f>합산자재!I128</f>
        <v>0</v>
      </c>
      <c r="L78" s="51" t="str">
        <f t="shared" si="31"/>
        <v/>
      </c>
      <c r="M78" s="23">
        <f>합산자재!J128</f>
        <v>0</v>
      </c>
      <c r="N78" s="51" t="str">
        <f t="shared" si="32"/>
        <v/>
      </c>
      <c r="O78" s="23">
        <f t="shared" si="33"/>
        <v>28</v>
      </c>
      <c r="P78" s="23">
        <f t="shared" si="34"/>
        <v>112</v>
      </c>
      <c r="Q78" s="46"/>
    </row>
    <row r="79" spans="1:17" ht="23.25" customHeight="1">
      <c r="A79" s="20" t="s">
        <v>725</v>
      </c>
      <c r="B79" s="20" t="s">
        <v>823</v>
      </c>
      <c r="C79" s="1" t="s">
        <v>512</v>
      </c>
      <c r="D79" s="46" t="s">
        <v>513</v>
      </c>
      <c r="E79" s="46" t="s">
        <v>514</v>
      </c>
      <c r="F79" s="26" t="s">
        <v>511</v>
      </c>
      <c r="G79" s="23">
        <v>4</v>
      </c>
      <c r="H79" s="23">
        <f>합산자재!H129</f>
        <v>10</v>
      </c>
      <c r="I79" s="51">
        <f t="shared" si="30"/>
        <v>40</v>
      </c>
      <c r="J79" s="23">
        <v>4</v>
      </c>
      <c r="K79" s="23">
        <f>합산자재!I129</f>
        <v>0</v>
      </c>
      <c r="L79" s="51" t="str">
        <f t="shared" si="31"/>
        <v/>
      </c>
      <c r="M79" s="23">
        <f>합산자재!J129</f>
        <v>0</v>
      </c>
      <c r="N79" s="51" t="str">
        <f t="shared" si="32"/>
        <v/>
      </c>
      <c r="O79" s="23">
        <f t="shared" si="33"/>
        <v>10</v>
      </c>
      <c r="P79" s="23">
        <f t="shared" si="34"/>
        <v>40</v>
      </c>
      <c r="Q79" s="46"/>
    </row>
    <row r="80" spans="1:17" ht="23.25" customHeight="1">
      <c r="A80" s="20" t="s">
        <v>657</v>
      </c>
      <c r="B80" s="20" t="s">
        <v>823</v>
      </c>
      <c r="C80" s="1" t="s">
        <v>325</v>
      </c>
      <c r="D80" s="46" t="s">
        <v>310</v>
      </c>
      <c r="E80" s="46" t="s">
        <v>326</v>
      </c>
      <c r="F80" s="26" t="s">
        <v>220</v>
      </c>
      <c r="G80" s="23">
        <v>2</v>
      </c>
      <c r="H80" s="23">
        <f>합산자재!H61</f>
        <v>647</v>
      </c>
      <c r="I80" s="51">
        <f t="shared" si="30"/>
        <v>1294</v>
      </c>
      <c r="J80" s="23">
        <v>2</v>
      </c>
      <c r="K80" s="23">
        <f>합산자재!I61</f>
        <v>0</v>
      </c>
      <c r="L80" s="51" t="str">
        <f t="shared" si="31"/>
        <v/>
      </c>
      <c r="M80" s="23">
        <f>합산자재!J61</f>
        <v>0</v>
      </c>
      <c r="N80" s="51" t="str">
        <f t="shared" si="32"/>
        <v/>
      </c>
      <c r="O80" s="23">
        <f t="shared" si="33"/>
        <v>647</v>
      </c>
      <c r="P80" s="23">
        <f t="shared" si="34"/>
        <v>1294</v>
      </c>
      <c r="Q80" s="46"/>
    </row>
    <row r="81" spans="1:17" ht="23.25" customHeight="1">
      <c r="A81" s="20" t="s">
        <v>753</v>
      </c>
      <c r="B81" s="20" t="s">
        <v>823</v>
      </c>
      <c r="C81" s="1" t="s">
        <v>586</v>
      </c>
      <c r="D81" s="46" t="s">
        <v>587</v>
      </c>
      <c r="E81" s="46" t="s">
        <v>588</v>
      </c>
      <c r="F81" s="26" t="s">
        <v>589</v>
      </c>
      <c r="G81" s="23">
        <f>일위노임!G24</f>
        <v>9.1800000000000007E-2</v>
      </c>
      <c r="H81" s="23">
        <f>합산자재!H156</f>
        <v>0</v>
      </c>
      <c r="I81" s="51" t="str">
        <f t="shared" si="30"/>
        <v/>
      </c>
      <c r="J81" s="23">
        <v>0.11</v>
      </c>
      <c r="K81" s="23">
        <f>합산자재!I156</f>
        <v>265406</v>
      </c>
      <c r="L81" s="51">
        <f t="shared" si="31"/>
        <v>24364.2</v>
      </c>
      <c r="M81" s="23">
        <f>합산자재!J156</f>
        <v>0</v>
      </c>
      <c r="N81" s="51" t="str">
        <f t="shared" si="32"/>
        <v/>
      </c>
      <c r="O81" s="23">
        <f t="shared" si="33"/>
        <v>265406</v>
      </c>
      <c r="P81" s="23">
        <f t="shared" si="34"/>
        <v>24364.2</v>
      </c>
      <c r="Q81" s="46"/>
    </row>
    <row r="82" spans="1:17" ht="23.25" customHeight="1">
      <c r="A82" s="20" t="s">
        <v>865</v>
      </c>
      <c r="B82" s="20" t="s">
        <v>823</v>
      </c>
      <c r="C82" s="1" t="s">
        <v>866</v>
      </c>
      <c r="D82" s="46" t="s">
        <v>867</v>
      </c>
      <c r="E82" s="46"/>
      <c r="F82" s="26" t="s">
        <v>769</v>
      </c>
      <c r="G82" s="23">
        <v>1</v>
      </c>
      <c r="H82" s="23"/>
      <c r="I82" s="51" t="str">
        <f t="shared" si="30"/>
        <v/>
      </c>
      <c r="J82" s="23">
        <v>1</v>
      </c>
      <c r="K82" s="23"/>
      <c r="L82" s="51" t="str">
        <f t="shared" si="31"/>
        <v/>
      </c>
      <c r="M82" s="23"/>
      <c r="N82" s="51" t="str">
        <f t="shared" si="32"/>
        <v/>
      </c>
      <c r="O82" s="23" t="str">
        <f t="shared" si="33"/>
        <v/>
      </c>
      <c r="P82" s="23" t="str">
        <f t="shared" si="34"/>
        <v/>
      </c>
      <c r="Q82" s="46"/>
    </row>
    <row r="83" spans="1:17" ht="23.25" customHeight="1">
      <c r="B83" s="20" t="s">
        <v>863</v>
      </c>
      <c r="D83" s="46" t="s">
        <v>864</v>
      </c>
      <c r="E83" s="46"/>
      <c r="F83" s="26"/>
      <c r="G83" s="23"/>
      <c r="H83" s="23"/>
      <c r="I83" s="51">
        <f>TRUNC(SUM(I74:I82))</f>
        <v>8212</v>
      </c>
      <c r="J83" s="23"/>
      <c r="K83" s="23"/>
      <c r="L83" s="51">
        <f>TRUNC(SUM(L74:L82))</f>
        <v>24364</v>
      </c>
      <c r="M83" s="23"/>
      <c r="N83" s="51">
        <f>TRUNC(SUM(N74:N82))</f>
        <v>0</v>
      </c>
      <c r="O83" s="23" t="str">
        <f t="shared" si="33"/>
        <v/>
      </c>
      <c r="P83" s="23">
        <f t="shared" si="34"/>
        <v>32576</v>
      </c>
      <c r="Q83" s="46"/>
    </row>
    <row r="84" spans="1:17" ht="23.25" customHeight="1">
      <c r="D84" s="46"/>
      <c r="E84" s="46"/>
      <c r="F84" s="26"/>
      <c r="G84" s="23"/>
      <c r="H84" s="23"/>
      <c r="I84" s="51"/>
      <c r="J84" s="23"/>
      <c r="K84" s="23"/>
      <c r="L84" s="51"/>
      <c r="M84" s="23"/>
      <c r="N84" s="51"/>
      <c r="O84" s="23"/>
      <c r="P84" s="23"/>
      <c r="Q84" s="46"/>
    </row>
    <row r="85" spans="1:17" ht="23.25" customHeight="1">
      <c r="A85" s="20" t="s">
        <v>904</v>
      </c>
      <c r="B85" s="20" t="s">
        <v>881</v>
      </c>
      <c r="C85" s="1" t="s">
        <v>905</v>
      </c>
      <c r="D85" s="266" t="s">
        <v>903</v>
      </c>
      <c r="E85" s="268"/>
      <c r="F85" s="26"/>
      <c r="G85" s="23"/>
      <c r="H85" s="23"/>
      <c r="I85" s="51"/>
      <c r="J85" s="23"/>
      <c r="K85" s="23"/>
      <c r="L85" s="51"/>
      <c r="M85" s="23"/>
      <c r="N85" s="51"/>
      <c r="O85" s="23"/>
      <c r="P85" s="23"/>
      <c r="Q85" s="46"/>
    </row>
    <row r="86" spans="1:17" ht="23.25" customHeight="1">
      <c r="A86" s="20" t="s">
        <v>660</v>
      </c>
      <c r="B86" s="20" t="s">
        <v>827</v>
      </c>
      <c r="C86" s="1" t="s">
        <v>331</v>
      </c>
      <c r="D86" s="46" t="s">
        <v>310</v>
      </c>
      <c r="E86" s="46" t="s">
        <v>332</v>
      </c>
      <c r="F86" s="26" t="s">
        <v>174</v>
      </c>
      <c r="G86" s="23">
        <v>0.7</v>
      </c>
      <c r="H86" s="23">
        <f>합산자재!H64</f>
        <v>2985</v>
      </c>
      <c r="I86" s="51">
        <f t="shared" ref="I86:I93" si="35">IF(G86*H86&lt;&gt;0, TRUNC(G86*H86, 1), "")</f>
        <v>2089.5</v>
      </c>
      <c r="J86" s="23">
        <v>0.7</v>
      </c>
      <c r="K86" s="23">
        <f>합산자재!I64</f>
        <v>0</v>
      </c>
      <c r="L86" s="51" t="str">
        <f t="shared" ref="L86:L93" si="36">IF(G86*K86&lt;&gt;0, TRUNC(G86*K86, 1), "")</f>
        <v/>
      </c>
      <c r="M86" s="23">
        <f>합산자재!J64</f>
        <v>0</v>
      </c>
      <c r="N86" s="51" t="str">
        <f t="shared" ref="N86:N93" si="37">IF(G86*M86&lt;&gt;0, TRUNC(G86*M86, 1), "")</f>
        <v/>
      </c>
      <c r="O86" s="23">
        <f t="shared" ref="O86:O94" si="38">IF((H86+K86+M86)=0, "", (H86+K86+M86))</f>
        <v>2985</v>
      </c>
      <c r="P86" s="23">
        <f t="shared" ref="P86:P94" si="39">IF(SUM(I86,L86,N86)&lt;&gt;0,SUM(I86,L86,N86),"")</f>
        <v>2089.5</v>
      </c>
      <c r="Q86" s="46"/>
    </row>
    <row r="87" spans="1:17" ht="23.25" customHeight="1">
      <c r="A87" s="20" t="s">
        <v>675</v>
      </c>
      <c r="B87" s="20" t="s">
        <v>827</v>
      </c>
      <c r="C87" s="1" t="s">
        <v>364</v>
      </c>
      <c r="D87" s="46" t="s">
        <v>365</v>
      </c>
      <c r="E87" s="46" t="s">
        <v>366</v>
      </c>
      <c r="F87" s="26" t="s">
        <v>220</v>
      </c>
      <c r="G87" s="23">
        <v>2</v>
      </c>
      <c r="H87" s="23">
        <f>합산자재!H79</f>
        <v>1560</v>
      </c>
      <c r="I87" s="51">
        <f t="shared" si="35"/>
        <v>3120</v>
      </c>
      <c r="J87" s="23">
        <v>2</v>
      </c>
      <c r="K87" s="23">
        <f>합산자재!I79</f>
        <v>0</v>
      </c>
      <c r="L87" s="51" t="str">
        <f t="shared" si="36"/>
        <v/>
      </c>
      <c r="M87" s="23">
        <f>합산자재!J79</f>
        <v>0</v>
      </c>
      <c r="N87" s="51" t="str">
        <f t="shared" si="37"/>
        <v/>
      </c>
      <c r="O87" s="23">
        <f t="shared" si="38"/>
        <v>1560</v>
      </c>
      <c r="P87" s="23">
        <f t="shared" si="39"/>
        <v>3120</v>
      </c>
      <c r="Q87" s="46"/>
    </row>
    <row r="88" spans="1:17" ht="23.25" customHeight="1">
      <c r="A88" s="20" t="s">
        <v>723</v>
      </c>
      <c r="B88" s="20" t="s">
        <v>827</v>
      </c>
      <c r="C88" s="1" t="s">
        <v>507</v>
      </c>
      <c r="D88" s="46" t="s">
        <v>508</v>
      </c>
      <c r="E88" s="46" t="s">
        <v>509</v>
      </c>
      <c r="F88" s="26" t="s">
        <v>220</v>
      </c>
      <c r="G88" s="23">
        <v>4</v>
      </c>
      <c r="H88" s="23">
        <f>합산자재!H127</f>
        <v>28</v>
      </c>
      <c r="I88" s="51">
        <f t="shared" si="35"/>
        <v>112</v>
      </c>
      <c r="J88" s="23">
        <v>4</v>
      </c>
      <c r="K88" s="23">
        <f>합산자재!I127</f>
        <v>0</v>
      </c>
      <c r="L88" s="51" t="str">
        <f t="shared" si="36"/>
        <v/>
      </c>
      <c r="M88" s="23">
        <f>합산자재!J127</f>
        <v>0</v>
      </c>
      <c r="N88" s="51" t="str">
        <f t="shared" si="37"/>
        <v/>
      </c>
      <c r="O88" s="23">
        <f t="shared" si="38"/>
        <v>28</v>
      </c>
      <c r="P88" s="23">
        <f t="shared" si="39"/>
        <v>112</v>
      </c>
      <c r="Q88" s="46"/>
    </row>
    <row r="89" spans="1:17" ht="23.25" customHeight="1">
      <c r="A89" s="20" t="s">
        <v>725</v>
      </c>
      <c r="B89" s="20" t="s">
        <v>827</v>
      </c>
      <c r="C89" s="1" t="s">
        <v>512</v>
      </c>
      <c r="D89" s="46" t="s">
        <v>513</v>
      </c>
      <c r="E89" s="46" t="s">
        <v>514</v>
      </c>
      <c r="F89" s="26" t="s">
        <v>511</v>
      </c>
      <c r="G89" s="23">
        <v>4</v>
      </c>
      <c r="H89" s="23">
        <f>합산자재!H129</f>
        <v>10</v>
      </c>
      <c r="I89" s="51">
        <f t="shared" si="35"/>
        <v>40</v>
      </c>
      <c r="J89" s="23">
        <v>4</v>
      </c>
      <c r="K89" s="23">
        <f>합산자재!I129</f>
        <v>0</v>
      </c>
      <c r="L89" s="51" t="str">
        <f t="shared" si="36"/>
        <v/>
      </c>
      <c r="M89" s="23">
        <f>합산자재!J129</f>
        <v>0</v>
      </c>
      <c r="N89" s="51" t="str">
        <f t="shared" si="37"/>
        <v/>
      </c>
      <c r="O89" s="23">
        <f t="shared" si="38"/>
        <v>10</v>
      </c>
      <c r="P89" s="23">
        <f t="shared" si="39"/>
        <v>40</v>
      </c>
      <c r="Q89" s="46"/>
    </row>
    <row r="90" spans="1:17" ht="23.25" customHeight="1">
      <c r="A90" s="20" t="s">
        <v>658</v>
      </c>
      <c r="B90" s="20" t="s">
        <v>827</v>
      </c>
      <c r="C90" s="1" t="s">
        <v>327</v>
      </c>
      <c r="D90" s="46" t="s">
        <v>310</v>
      </c>
      <c r="E90" s="46" t="s">
        <v>328</v>
      </c>
      <c r="F90" s="26" t="s">
        <v>220</v>
      </c>
      <c r="G90" s="23">
        <v>2</v>
      </c>
      <c r="H90" s="23">
        <f>합산자재!H62</f>
        <v>208</v>
      </c>
      <c r="I90" s="51">
        <f t="shared" si="35"/>
        <v>416</v>
      </c>
      <c r="J90" s="23">
        <v>2</v>
      </c>
      <c r="K90" s="23">
        <f>합산자재!I62</f>
        <v>0</v>
      </c>
      <c r="L90" s="51" t="str">
        <f t="shared" si="36"/>
        <v/>
      </c>
      <c r="M90" s="23">
        <f>합산자재!J62</f>
        <v>0</v>
      </c>
      <c r="N90" s="51" t="str">
        <f t="shared" si="37"/>
        <v/>
      </c>
      <c r="O90" s="23">
        <f t="shared" si="38"/>
        <v>208</v>
      </c>
      <c r="P90" s="23">
        <f t="shared" si="39"/>
        <v>416</v>
      </c>
      <c r="Q90" s="46"/>
    </row>
    <row r="91" spans="1:17" ht="23.25" customHeight="1">
      <c r="A91" s="20" t="s">
        <v>659</v>
      </c>
      <c r="B91" s="20" t="s">
        <v>827</v>
      </c>
      <c r="C91" s="1" t="s">
        <v>329</v>
      </c>
      <c r="D91" s="46" t="s">
        <v>310</v>
      </c>
      <c r="E91" s="46" t="s">
        <v>330</v>
      </c>
      <c r="F91" s="26" t="s">
        <v>220</v>
      </c>
      <c r="G91" s="23">
        <v>2</v>
      </c>
      <c r="H91" s="23">
        <f>합산자재!H63</f>
        <v>281</v>
      </c>
      <c r="I91" s="51">
        <f t="shared" si="35"/>
        <v>562</v>
      </c>
      <c r="J91" s="23">
        <v>2</v>
      </c>
      <c r="K91" s="23">
        <f>합산자재!I63</f>
        <v>0</v>
      </c>
      <c r="L91" s="51" t="str">
        <f t="shared" si="36"/>
        <v/>
      </c>
      <c r="M91" s="23">
        <f>합산자재!J63</f>
        <v>0</v>
      </c>
      <c r="N91" s="51" t="str">
        <f t="shared" si="37"/>
        <v/>
      </c>
      <c r="O91" s="23">
        <f t="shared" si="38"/>
        <v>281</v>
      </c>
      <c r="P91" s="23">
        <f t="shared" si="39"/>
        <v>562</v>
      </c>
      <c r="Q91" s="46"/>
    </row>
    <row r="92" spans="1:17" ht="23.25" customHeight="1">
      <c r="A92" s="20" t="s">
        <v>753</v>
      </c>
      <c r="B92" s="20" t="s">
        <v>827</v>
      </c>
      <c r="C92" s="1" t="s">
        <v>586</v>
      </c>
      <c r="D92" s="46" t="s">
        <v>587</v>
      </c>
      <c r="E92" s="46" t="s">
        <v>588</v>
      </c>
      <c r="F92" s="26" t="s">
        <v>589</v>
      </c>
      <c r="G92" s="23">
        <f>일위노임!G27</f>
        <v>9.1800000000000007E-2</v>
      </c>
      <c r="H92" s="23">
        <f>합산자재!H156</f>
        <v>0</v>
      </c>
      <c r="I92" s="51" t="str">
        <f t="shared" si="35"/>
        <v/>
      </c>
      <c r="J92" s="23">
        <v>0.11</v>
      </c>
      <c r="K92" s="23">
        <f>합산자재!I156</f>
        <v>265406</v>
      </c>
      <c r="L92" s="51">
        <f t="shared" si="36"/>
        <v>24364.2</v>
      </c>
      <c r="M92" s="23">
        <f>합산자재!J156</f>
        <v>0</v>
      </c>
      <c r="N92" s="51" t="str">
        <f t="shared" si="37"/>
        <v/>
      </c>
      <c r="O92" s="23">
        <f t="shared" si="38"/>
        <v>265406</v>
      </c>
      <c r="P92" s="23">
        <f t="shared" si="39"/>
        <v>24364.2</v>
      </c>
      <c r="Q92" s="46"/>
    </row>
    <row r="93" spans="1:17" ht="23.25" customHeight="1">
      <c r="A93" s="20" t="s">
        <v>865</v>
      </c>
      <c r="B93" s="20" t="s">
        <v>827</v>
      </c>
      <c r="C93" s="1" t="s">
        <v>866</v>
      </c>
      <c r="D93" s="46" t="s">
        <v>867</v>
      </c>
      <c r="E93" s="46"/>
      <c r="F93" s="26" t="s">
        <v>769</v>
      </c>
      <c r="G93" s="23">
        <v>1</v>
      </c>
      <c r="H93" s="23"/>
      <c r="I93" s="51" t="str">
        <f t="shared" si="35"/>
        <v/>
      </c>
      <c r="J93" s="23">
        <v>1</v>
      </c>
      <c r="K93" s="23"/>
      <c r="L93" s="51" t="str">
        <f t="shared" si="36"/>
        <v/>
      </c>
      <c r="M93" s="23"/>
      <c r="N93" s="51" t="str">
        <f t="shared" si="37"/>
        <v/>
      </c>
      <c r="O93" s="23" t="str">
        <f t="shared" si="38"/>
        <v/>
      </c>
      <c r="P93" s="23" t="str">
        <f t="shared" si="39"/>
        <v/>
      </c>
      <c r="Q93" s="46"/>
    </row>
    <row r="94" spans="1:17" ht="23.25" customHeight="1">
      <c r="B94" s="20" t="s">
        <v>863</v>
      </c>
      <c r="D94" s="46" t="s">
        <v>864</v>
      </c>
      <c r="E94" s="46"/>
      <c r="F94" s="26"/>
      <c r="G94" s="23"/>
      <c r="H94" s="23"/>
      <c r="I94" s="51">
        <f>TRUNC(SUM(I85:I93))</f>
        <v>6339</v>
      </c>
      <c r="J94" s="23"/>
      <c r="K94" s="23"/>
      <c r="L94" s="51">
        <f>TRUNC(SUM(L85:L93))</f>
        <v>24364</v>
      </c>
      <c r="M94" s="23"/>
      <c r="N94" s="51">
        <f>TRUNC(SUM(N85:N93))</f>
        <v>0</v>
      </c>
      <c r="O94" s="23" t="str">
        <f t="shared" si="38"/>
        <v/>
      </c>
      <c r="P94" s="23">
        <f t="shared" si="39"/>
        <v>30703</v>
      </c>
      <c r="Q94" s="46"/>
    </row>
    <row r="95" spans="1:17" ht="23.25" customHeight="1">
      <c r="D95" s="46"/>
      <c r="E95" s="46"/>
      <c r="F95" s="26"/>
      <c r="G95" s="23"/>
      <c r="H95" s="23"/>
      <c r="I95" s="51"/>
      <c r="J95" s="23"/>
      <c r="K95" s="23"/>
      <c r="L95" s="51"/>
      <c r="M95" s="23"/>
      <c r="N95" s="51"/>
      <c r="O95" s="23"/>
      <c r="P95" s="23"/>
      <c r="Q95" s="46"/>
    </row>
    <row r="96" spans="1:17" ht="23.25" customHeight="1">
      <c r="A96" s="20" t="s">
        <v>907</v>
      </c>
      <c r="B96" s="20" t="s">
        <v>881</v>
      </c>
      <c r="C96" s="1" t="s">
        <v>908</v>
      </c>
      <c r="D96" s="266" t="s">
        <v>906</v>
      </c>
      <c r="E96" s="268"/>
      <c r="F96" s="26"/>
      <c r="G96" s="23"/>
      <c r="H96" s="23"/>
      <c r="I96" s="51"/>
      <c r="J96" s="23"/>
      <c r="K96" s="23"/>
      <c r="L96" s="51"/>
      <c r="M96" s="23"/>
      <c r="N96" s="51"/>
      <c r="O96" s="23"/>
      <c r="P96" s="23"/>
      <c r="Q96" s="46"/>
    </row>
    <row r="97" spans="1:17" ht="23.25" customHeight="1">
      <c r="A97" s="20" t="s">
        <v>676</v>
      </c>
      <c r="B97" s="20" t="s">
        <v>831</v>
      </c>
      <c r="C97" s="1" t="s">
        <v>368</v>
      </c>
      <c r="D97" s="46" t="s">
        <v>369</v>
      </c>
      <c r="E97" s="46" t="s">
        <v>370</v>
      </c>
      <c r="F97" s="26" t="s">
        <v>220</v>
      </c>
      <c r="G97" s="23">
        <v>1</v>
      </c>
      <c r="H97" s="23">
        <f>합산자재!H80</f>
        <v>1226</v>
      </c>
      <c r="I97" s="51">
        <f t="shared" ref="I97:I102" si="40">IF(G97*H97&lt;&gt;0, TRUNC(G97*H97, 1), "")</f>
        <v>1226</v>
      </c>
      <c r="J97" s="23">
        <v>1</v>
      </c>
      <c r="K97" s="23">
        <f>합산자재!I80</f>
        <v>0</v>
      </c>
      <c r="L97" s="51" t="str">
        <f t="shared" ref="L97:L102" si="41">IF(G97*K97&lt;&gt;0, TRUNC(G97*K97, 1), "")</f>
        <v/>
      </c>
      <c r="M97" s="23">
        <f>합산자재!J80</f>
        <v>0</v>
      </c>
      <c r="N97" s="51" t="str">
        <f t="shared" ref="N97:N102" si="42">IF(G97*M97&lt;&gt;0, TRUNC(G97*M97, 1), "")</f>
        <v/>
      </c>
      <c r="O97" s="23">
        <f t="shared" ref="O97:O103" si="43">IF((H97+K97+M97)=0, "", (H97+K97+M97))</f>
        <v>1226</v>
      </c>
      <c r="P97" s="23">
        <f t="shared" ref="P97:P103" si="44">IF(SUM(I97,L97,N97)&lt;&gt;0,SUM(I97,L97,N97),"")</f>
        <v>1226</v>
      </c>
      <c r="Q97" s="46"/>
    </row>
    <row r="98" spans="1:17" ht="23.25" customHeight="1">
      <c r="A98" s="20" t="s">
        <v>675</v>
      </c>
      <c r="B98" s="20" t="s">
        <v>831</v>
      </c>
      <c r="C98" s="1" t="s">
        <v>364</v>
      </c>
      <c r="D98" s="46" t="s">
        <v>365</v>
      </c>
      <c r="E98" s="46" t="s">
        <v>366</v>
      </c>
      <c r="F98" s="26" t="s">
        <v>220</v>
      </c>
      <c r="G98" s="23">
        <v>1</v>
      </c>
      <c r="H98" s="23">
        <f>합산자재!H79</f>
        <v>1560</v>
      </c>
      <c r="I98" s="51">
        <f t="shared" si="40"/>
        <v>1560</v>
      </c>
      <c r="J98" s="23">
        <v>1</v>
      </c>
      <c r="K98" s="23">
        <f>합산자재!I79</f>
        <v>0</v>
      </c>
      <c r="L98" s="51" t="str">
        <f t="shared" si="41"/>
        <v/>
      </c>
      <c r="M98" s="23">
        <f>합산자재!J79</f>
        <v>0</v>
      </c>
      <c r="N98" s="51" t="str">
        <f t="shared" si="42"/>
        <v/>
      </c>
      <c r="O98" s="23">
        <f t="shared" si="43"/>
        <v>1560</v>
      </c>
      <c r="P98" s="23">
        <f t="shared" si="44"/>
        <v>1560</v>
      </c>
      <c r="Q98" s="46"/>
    </row>
    <row r="99" spans="1:17" ht="23.25" customHeight="1">
      <c r="A99" s="20" t="s">
        <v>723</v>
      </c>
      <c r="B99" s="20" t="s">
        <v>831</v>
      </c>
      <c r="C99" s="1" t="s">
        <v>507</v>
      </c>
      <c r="D99" s="46" t="s">
        <v>508</v>
      </c>
      <c r="E99" s="46" t="s">
        <v>509</v>
      </c>
      <c r="F99" s="26" t="s">
        <v>220</v>
      </c>
      <c r="G99" s="23">
        <v>1</v>
      </c>
      <c r="H99" s="23">
        <f>합산자재!H127</f>
        <v>28</v>
      </c>
      <c r="I99" s="51">
        <f t="shared" si="40"/>
        <v>28</v>
      </c>
      <c r="J99" s="23">
        <v>1</v>
      </c>
      <c r="K99" s="23">
        <f>합산자재!I127</f>
        <v>0</v>
      </c>
      <c r="L99" s="51" t="str">
        <f t="shared" si="41"/>
        <v/>
      </c>
      <c r="M99" s="23">
        <f>합산자재!J127</f>
        <v>0</v>
      </c>
      <c r="N99" s="51" t="str">
        <f t="shared" si="42"/>
        <v/>
      </c>
      <c r="O99" s="23">
        <f t="shared" si="43"/>
        <v>28</v>
      </c>
      <c r="P99" s="23">
        <f t="shared" si="44"/>
        <v>28</v>
      </c>
      <c r="Q99" s="46"/>
    </row>
    <row r="100" spans="1:17" ht="23.25" customHeight="1">
      <c r="A100" s="20" t="s">
        <v>644</v>
      </c>
      <c r="B100" s="20" t="s">
        <v>831</v>
      </c>
      <c r="C100" s="1" t="s">
        <v>293</v>
      </c>
      <c r="D100" s="46" t="s">
        <v>282</v>
      </c>
      <c r="E100" s="46" t="s">
        <v>294</v>
      </c>
      <c r="F100" s="26" t="s">
        <v>220</v>
      </c>
      <c r="G100" s="23">
        <v>1</v>
      </c>
      <c r="H100" s="23">
        <f>합산자재!H48</f>
        <v>1040</v>
      </c>
      <c r="I100" s="51">
        <f t="shared" si="40"/>
        <v>1040</v>
      </c>
      <c r="J100" s="23">
        <v>1</v>
      </c>
      <c r="K100" s="23">
        <f>합산자재!I48</f>
        <v>0</v>
      </c>
      <c r="L100" s="51" t="str">
        <f t="shared" si="41"/>
        <v/>
      </c>
      <c r="M100" s="23">
        <f>합산자재!J48</f>
        <v>0</v>
      </c>
      <c r="N100" s="51" t="str">
        <f t="shared" si="42"/>
        <v/>
      </c>
      <c r="O100" s="23">
        <f t="shared" si="43"/>
        <v>1040</v>
      </c>
      <c r="P100" s="23">
        <f t="shared" si="44"/>
        <v>1040</v>
      </c>
      <c r="Q100" s="46"/>
    </row>
    <row r="101" spans="1:17" ht="23.25" customHeight="1">
      <c r="A101" s="20" t="s">
        <v>753</v>
      </c>
      <c r="B101" s="20" t="s">
        <v>831</v>
      </c>
      <c r="C101" s="1" t="s">
        <v>586</v>
      </c>
      <c r="D101" s="46" t="s">
        <v>587</v>
      </c>
      <c r="E101" s="46" t="s">
        <v>588</v>
      </c>
      <c r="F101" s="26" t="s">
        <v>589</v>
      </c>
      <c r="G101" s="23">
        <f>일위노임!G30</f>
        <v>4.5900000000000003E-2</v>
      </c>
      <c r="H101" s="23">
        <f>합산자재!H156</f>
        <v>0</v>
      </c>
      <c r="I101" s="51" t="str">
        <f t="shared" si="40"/>
        <v/>
      </c>
      <c r="J101" s="23">
        <v>0.05</v>
      </c>
      <c r="K101" s="23">
        <f>합산자재!I156</f>
        <v>265406</v>
      </c>
      <c r="L101" s="51">
        <f t="shared" si="41"/>
        <v>12182.1</v>
      </c>
      <c r="M101" s="23">
        <f>합산자재!J156</f>
        <v>0</v>
      </c>
      <c r="N101" s="51" t="str">
        <f t="shared" si="42"/>
        <v/>
      </c>
      <c r="O101" s="23">
        <f t="shared" si="43"/>
        <v>265406</v>
      </c>
      <c r="P101" s="23">
        <f t="shared" si="44"/>
        <v>12182.1</v>
      </c>
      <c r="Q101" s="46"/>
    </row>
    <row r="102" spans="1:17" ht="23.25" customHeight="1">
      <c r="A102" s="20" t="s">
        <v>865</v>
      </c>
      <c r="B102" s="20" t="s">
        <v>831</v>
      </c>
      <c r="C102" s="1" t="s">
        <v>866</v>
      </c>
      <c r="D102" s="46" t="s">
        <v>867</v>
      </c>
      <c r="E102" s="46"/>
      <c r="F102" s="26" t="s">
        <v>769</v>
      </c>
      <c r="G102" s="23">
        <v>1</v>
      </c>
      <c r="H102" s="23"/>
      <c r="I102" s="51" t="str">
        <f t="shared" si="40"/>
        <v/>
      </c>
      <c r="J102" s="23">
        <v>1</v>
      </c>
      <c r="K102" s="23"/>
      <c r="L102" s="51" t="str">
        <f t="shared" si="41"/>
        <v/>
      </c>
      <c r="M102" s="23"/>
      <c r="N102" s="51" t="str">
        <f t="shared" si="42"/>
        <v/>
      </c>
      <c r="O102" s="23" t="str">
        <f t="shared" si="43"/>
        <v/>
      </c>
      <c r="P102" s="23" t="str">
        <f t="shared" si="44"/>
        <v/>
      </c>
      <c r="Q102" s="46"/>
    </row>
    <row r="103" spans="1:17" ht="23.25" customHeight="1">
      <c r="B103" s="20" t="s">
        <v>863</v>
      </c>
      <c r="D103" s="46" t="s">
        <v>864</v>
      </c>
      <c r="E103" s="46"/>
      <c r="F103" s="26"/>
      <c r="G103" s="23"/>
      <c r="H103" s="23"/>
      <c r="I103" s="51">
        <f>TRUNC(SUM(I96:I102))</f>
        <v>3854</v>
      </c>
      <c r="J103" s="23"/>
      <c r="K103" s="23"/>
      <c r="L103" s="51">
        <f>TRUNC(SUM(L96:L102))</f>
        <v>12182</v>
      </c>
      <c r="M103" s="23"/>
      <c r="N103" s="51">
        <f>TRUNC(SUM(N96:N102))</f>
        <v>0</v>
      </c>
      <c r="O103" s="23" t="str">
        <f t="shared" si="43"/>
        <v/>
      </c>
      <c r="P103" s="23">
        <f t="shared" si="44"/>
        <v>16036</v>
      </c>
      <c r="Q103" s="46"/>
    </row>
    <row r="104" spans="1:17" ht="23.25" customHeight="1">
      <c r="D104" s="46"/>
      <c r="E104" s="46"/>
      <c r="F104" s="26"/>
      <c r="G104" s="23"/>
      <c r="H104" s="23"/>
      <c r="I104" s="51"/>
      <c r="J104" s="23"/>
      <c r="K104" s="23"/>
      <c r="L104" s="51"/>
      <c r="M104" s="23"/>
      <c r="N104" s="51"/>
      <c r="O104" s="23"/>
      <c r="P104" s="23"/>
      <c r="Q104" s="46"/>
    </row>
    <row r="105" spans="1:17" ht="23.25" customHeight="1">
      <c r="A105" s="20" t="s">
        <v>910</v>
      </c>
      <c r="B105" s="20" t="s">
        <v>891</v>
      </c>
      <c r="C105" s="1" t="s">
        <v>911</v>
      </c>
      <c r="D105" s="266" t="s">
        <v>909</v>
      </c>
      <c r="E105" s="268"/>
      <c r="F105" s="26"/>
      <c r="G105" s="23"/>
      <c r="H105" s="23"/>
      <c r="I105" s="51"/>
      <c r="J105" s="23"/>
      <c r="K105" s="23"/>
      <c r="L105" s="51"/>
      <c r="M105" s="23"/>
      <c r="N105" s="51"/>
      <c r="O105" s="23"/>
      <c r="P105" s="23"/>
      <c r="Q105" s="46"/>
    </row>
    <row r="106" spans="1:17" ht="23.25" customHeight="1">
      <c r="A106" s="20" t="s">
        <v>721</v>
      </c>
      <c r="B106" s="20" t="s">
        <v>835</v>
      </c>
      <c r="C106" s="1" t="s">
        <v>499</v>
      </c>
      <c r="D106" s="46" t="s">
        <v>500</v>
      </c>
      <c r="E106" s="46" t="s">
        <v>501</v>
      </c>
      <c r="F106" s="26" t="s">
        <v>497</v>
      </c>
      <c r="G106" s="23">
        <v>1.73</v>
      </c>
      <c r="H106" s="23">
        <f>합산자재!H125</f>
        <v>8400</v>
      </c>
      <c r="I106" s="51">
        <f t="shared" ref="I106:I114" si="45">IF(G106*H106&lt;&gt;0, TRUNC(G106*H106, 1), "")</f>
        <v>14532</v>
      </c>
      <c r="J106" s="23">
        <v>1.73</v>
      </c>
      <c r="K106" s="23">
        <f>합산자재!I125</f>
        <v>0</v>
      </c>
      <c r="L106" s="51" t="str">
        <f t="shared" ref="L106:L114" si="46">IF(G106*K106&lt;&gt;0, TRUNC(G106*K106, 1), "")</f>
        <v/>
      </c>
      <c r="M106" s="23">
        <f>합산자재!J125</f>
        <v>0</v>
      </c>
      <c r="N106" s="51" t="str">
        <f t="shared" ref="N106:N114" si="47">IF(G106*M106&lt;&gt;0, TRUNC(G106*M106, 1), "")</f>
        <v/>
      </c>
      <c r="O106" s="23">
        <f t="shared" ref="O106:O115" si="48">IF((H106+K106+M106)=0, "", (H106+K106+M106))</f>
        <v>8400</v>
      </c>
      <c r="P106" s="23">
        <f t="shared" ref="P106:P115" si="49">IF(SUM(I106,L106,N106)&lt;&gt;0,SUM(I106,L106,N106),"")</f>
        <v>14532</v>
      </c>
      <c r="Q106" s="46"/>
    </row>
    <row r="107" spans="1:17" ht="23.25" customHeight="1">
      <c r="A107" s="20" t="s">
        <v>660</v>
      </c>
      <c r="B107" s="20" t="s">
        <v>835</v>
      </c>
      <c r="C107" s="1" t="s">
        <v>331</v>
      </c>
      <c r="D107" s="46" t="s">
        <v>310</v>
      </c>
      <c r="E107" s="46" t="s">
        <v>332</v>
      </c>
      <c r="F107" s="26" t="s">
        <v>174</v>
      </c>
      <c r="G107" s="23">
        <v>3.1110000000000002</v>
      </c>
      <c r="H107" s="23">
        <f>합산자재!H64</f>
        <v>2985</v>
      </c>
      <c r="I107" s="51">
        <f t="shared" si="45"/>
        <v>9286.2999999999993</v>
      </c>
      <c r="J107" s="23">
        <v>3.1110000000000002</v>
      </c>
      <c r="K107" s="23">
        <f>합산자재!I64</f>
        <v>0</v>
      </c>
      <c r="L107" s="51" t="str">
        <f t="shared" si="46"/>
        <v/>
      </c>
      <c r="M107" s="23">
        <f>합산자재!J64</f>
        <v>0</v>
      </c>
      <c r="N107" s="51" t="str">
        <f t="shared" si="47"/>
        <v/>
      </c>
      <c r="O107" s="23">
        <f t="shared" si="48"/>
        <v>2985</v>
      </c>
      <c r="P107" s="23">
        <f t="shared" si="49"/>
        <v>9286.2999999999993</v>
      </c>
      <c r="Q107" s="46"/>
    </row>
    <row r="108" spans="1:17" ht="23.25" customHeight="1">
      <c r="A108" s="20" t="s">
        <v>720</v>
      </c>
      <c r="B108" s="20" t="s">
        <v>835</v>
      </c>
      <c r="C108" s="1" t="s">
        <v>494</v>
      </c>
      <c r="D108" s="46" t="s">
        <v>495</v>
      </c>
      <c r="E108" s="46" t="s">
        <v>496</v>
      </c>
      <c r="F108" s="26" t="s">
        <v>497</v>
      </c>
      <c r="G108" s="23">
        <v>5</v>
      </c>
      <c r="H108" s="23">
        <f>합산자재!H124</f>
        <v>1147</v>
      </c>
      <c r="I108" s="51">
        <f t="shared" si="45"/>
        <v>5735</v>
      </c>
      <c r="J108" s="23">
        <v>5</v>
      </c>
      <c r="K108" s="23">
        <f>합산자재!I124</f>
        <v>0</v>
      </c>
      <c r="L108" s="51" t="str">
        <f t="shared" si="46"/>
        <v/>
      </c>
      <c r="M108" s="23">
        <f>합산자재!J124</f>
        <v>0</v>
      </c>
      <c r="N108" s="51" t="str">
        <f t="shared" si="47"/>
        <v/>
      </c>
      <c r="O108" s="23">
        <f t="shared" si="48"/>
        <v>1147</v>
      </c>
      <c r="P108" s="23">
        <f t="shared" si="49"/>
        <v>5735</v>
      </c>
      <c r="Q108" s="46"/>
    </row>
    <row r="109" spans="1:17" ht="23.25" customHeight="1">
      <c r="A109" s="20" t="s">
        <v>674</v>
      </c>
      <c r="B109" s="20" t="s">
        <v>835</v>
      </c>
      <c r="C109" s="1" t="s">
        <v>361</v>
      </c>
      <c r="D109" s="46" t="s">
        <v>362</v>
      </c>
      <c r="E109" s="46" t="s">
        <v>363</v>
      </c>
      <c r="F109" s="26" t="s">
        <v>220</v>
      </c>
      <c r="G109" s="23">
        <v>4</v>
      </c>
      <c r="H109" s="23">
        <f>합산자재!H78</f>
        <v>5837</v>
      </c>
      <c r="I109" s="51">
        <f t="shared" si="45"/>
        <v>23348</v>
      </c>
      <c r="J109" s="23">
        <v>4</v>
      </c>
      <c r="K109" s="23">
        <f>합산자재!I78</f>
        <v>0</v>
      </c>
      <c r="L109" s="51" t="str">
        <f t="shared" si="46"/>
        <v/>
      </c>
      <c r="M109" s="23">
        <f>합산자재!J78</f>
        <v>0</v>
      </c>
      <c r="N109" s="51" t="str">
        <f t="shared" si="47"/>
        <v/>
      </c>
      <c r="O109" s="23">
        <f t="shared" si="48"/>
        <v>5837</v>
      </c>
      <c r="P109" s="23">
        <f t="shared" si="49"/>
        <v>23348</v>
      </c>
      <c r="Q109" s="46"/>
    </row>
    <row r="110" spans="1:17" ht="23.25" customHeight="1">
      <c r="A110" s="20" t="s">
        <v>722</v>
      </c>
      <c r="B110" s="20" t="s">
        <v>835</v>
      </c>
      <c r="C110" s="1" t="s">
        <v>503</v>
      </c>
      <c r="D110" s="46" t="s">
        <v>504</v>
      </c>
      <c r="E110" s="46" t="s">
        <v>505</v>
      </c>
      <c r="F110" s="26" t="s">
        <v>220</v>
      </c>
      <c r="G110" s="23">
        <v>2</v>
      </c>
      <c r="H110" s="23">
        <f>합산자재!H126</f>
        <v>270</v>
      </c>
      <c r="I110" s="51">
        <f t="shared" si="45"/>
        <v>540</v>
      </c>
      <c r="J110" s="23">
        <v>2</v>
      </c>
      <c r="K110" s="23">
        <f>합산자재!I126</f>
        <v>0</v>
      </c>
      <c r="L110" s="51" t="str">
        <f t="shared" si="46"/>
        <v/>
      </c>
      <c r="M110" s="23">
        <f>합산자재!J126</f>
        <v>0</v>
      </c>
      <c r="N110" s="51" t="str">
        <f t="shared" si="47"/>
        <v/>
      </c>
      <c r="O110" s="23">
        <f t="shared" si="48"/>
        <v>270</v>
      </c>
      <c r="P110" s="23">
        <f t="shared" si="49"/>
        <v>540</v>
      </c>
      <c r="Q110" s="46"/>
    </row>
    <row r="111" spans="1:17" ht="23.25" customHeight="1">
      <c r="A111" s="20" t="s">
        <v>724</v>
      </c>
      <c r="B111" s="20" t="s">
        <v>835</v>
      </c>
      <c r="C111" s="1" t="s">
        <v>510</v>
      </c>
      <c r="D111" s="46" t="s">
        <v>508</v>
      </c>
      <c r="E111" s="46" t="s">
        <v>505</v>
      </c>
      <c r="F111" s="26" t="s">
        <v>511</v>
      </c>
      <c r="G111" s="23">
        <v>2</v>
      </c>
      <c r="H111" s="23">
        <f>합산자재!H128</f>
        <v>28</v>
      </c>
      <c r="I111" s="51">
        <f t="shared" si="45"/>
        <v>56</v>
      </c>
      <c r="J111" s="23">
        <v>2</v>
      </c>
      <c r="K111" s="23">
        <f>합산자재!I128</f>
        <v>0</v>
      </c>
      <c r="L111" s="51" t="str">
        <f t="shared" si="46"/>
        <v/>
      </c>
      <c r="M111" s="23">
        <f>합산자재!J128</f>
        <v>0</v>
      </c>
      <c r="N111" s="51" t="str">
        <f t="shared" si="47"/>
        <v/>
      </c>
      <c r="O111" s="23">
        <f t="shared" si="48"/>
        <v>28</v>
      </c>
      <c r="P111" s="23">
        <f t="shared" si="49"/>
        <v>56</v>
      </c>
      <c r="Q111" s="46"/>
    </row>
    <row r="112" spans="1:17" ht="23.25" customHeight="1">
      <c r="A112" s="20" t="s">
        <v>665</v>
      </c>
      <c r="B112" s="20" t="s">
        <v>835</v>
      </c>
      <c r="C112" s="1" t="s">
        <v>343</v>
      </c>
      <c r="D112" s="46" t="s">
        <v>240</v>
      </c>
      <c r="E112" s="46" t="s">
        <v>344</v>
      </c>
      <c r="F112" s="26" t="s">
        <v>220</v>
      </c>
      <c r="G112" s="23">
        <v>1</v>
      </c>
      <c r="H112" s="23">
        <f>합산자재!H69</f>
        <v>220</v>
      </c>
      <c r="I112" s="51">
        <f t="shared" si="45"/>
        <v>220</v>
      </c>
      <c r="J112" s="23">
        <v>1</v>
      </c>
      <c r="K112" s="23">
        <f>합산자재!I69</f>
        <v>0</v>
      </c>
      <c r="L112" s="51" t="str">
        <f t="shared" si="46"/>
        <v/>
      </c>
      <c r="M112" s="23">
        <f>합산자재!J69</f>
        <v>0</v>
      </c>
      <c r="N112" s="51" t="str">
        <f t="shared" si="47"/>
        <v/>
      </c>
      <c r="O112" s="23">
        <f t="shared" si="48"/>
        <v>220</v>
      </c>
      <c r="P112" s="23">
        <f t="shared" si="49"/>
        <v>220</v>
      </c>
      <c r="Q112" s="46"/>
    </row>
    <row r="113" spans="1:17" ht="23.25" customHeight="1">
      <c r="A113" s="20" t="s">
        <v>753</v>
      </c>
      <c r="B113" s="20" t="s">
        <v>835</v>
      </c>
      <c r="C113" s="1" t="s">
        <v>586</v>
      </c>
      <c r="D113" s="46" t="s">
        <v>587</v>
      </c>
      <c r="E113" s="46" t="s">
        <v>588</v>
      </c>
      <c r="F113" s="26" t="s">
        <v>589</v>
      </c>
      <c r="G113" s="23">
        <f>일위노임!G33</f>
        <v>1.173</v>
      </c>
      <c r="H113" s="23">
        <f>합산자재!H156</f>
        <v>0</v>
      </c>
      <c r="I113" s="51" t="str">
        <f t="shared" si="45"/>
        <v/>
      </c>
      <c r="J113" s="23">
        <v>1.38</v>
      </c>
      <c r="K113" s="23">
        <f>합산자재!I156</f>
        <v>265406</v>
      </c>
      <c r="L113" s="51">
        <f t="shared" si="46"/>
        <v>311321.2</v>
      </c>
      <c r="M113" s="23">
        <f>합산자재!J156</f>
        <v>0</v>
      </c>
      <c r="N113" s="51" t="str">
        <f t="shared" si="47"/>
        <v/>
      </c>
      <c r="O113" s="23">
        <f t="shared" si="48"/>
        <v>265406</v>
      </c>
      <c r="P113" s="23">
        <f t="shared" si="49"/>
        <v>311321.2</v>
      </c>
      <c r="Q113" s="46"/>
    </row>
    <row r="114" spans="1:17" ht="23.25" customHeight="1">
      <c r="A114" s="20" t="s">
        <v>865</v>
      </c>
      <c r="B114" s="20" t="s">
        <v>835</v>
      </c>
      <c r="C114" s="1" t="s">
        <v>866</v>
      </c>
      <c r="D114" s="46" t="s">
        <v>867</v>
      </c>
      <c r="E114" s="46"/>
      <c r="F114" s="26" t="s">
        <v>769</v>
      </c>
      <c r="G114" s="23">
        <v>1</v>
      </c>
      <c r="H114" s="23"/>
      <c r="I114" s="51" t="str">
        <f t="shared" si="45"/>
        <v/>
      </c>
      <c r="J114" s="23">
        <v>1</v>
      </c>
      <c r="K114" s="23"/>
      <c r="L114" s="51" t="str">
        <f t="shared" si="46"/>
        <v/>
      </c>
      <c r="M114" s="23"/>
      <c r="N114" s="51" t="str">
        <f t="shared" si="47"/>
        <v/>
      </c>
      <c r="O114" s="23" t="str">
        <f t="shared" si="48"/>
        <v/>
      </c>
      <c r="P114" s="23" t="str">
        <f t="shared" si="49"/>
        <v/>
      </c>
      <c r="Q114" s="46"/>
    </row>
    <row r="115" spans="1:17" ht="23.25" customHeight="1">
      <c r="B115" s="20" t="s">
        <v>863</v>
      </c>
      <c r="D115" s="46" t="s">
        <v>864</v>
      </c>
      <c r="E115" s="46"/>
      <c r="F115" s="26"/>
      <c r="G115" s="23"/>
      <c r="H115" s="23"/>
      <c r="I115" s="51">
        <f>TRUNC(SUM(I105:I114))</f>
        <v>53717</v>
      </c>
      <c r="J115" s="23"/>
      <c r="K115" s="23"/>
      <c r="L115" s="51">
        <f>TRUNC(SUM(L105:L114))</f>
        <v>311321</v>
      </c>
      <c r="M115" s="23"/>
      <c r="N115" s="51">
        <f>TRUNC(SUM(N105:N114))</f>
        <v>0</v>
      </c>
      <c r="O115" s="23" t="str">
        <f t="shared" si="48"/>
        <v/>
      </c>
      <c r="P115" s="23">
        <f t="shared" si="49"/>
        <v>365038</v>
      </c>
      <c r="Q115" s="46"/>
    </row>
    <row r="116" spans="1:17" ht="23.25" customHeight="1">
      <c r="D116" s="46"/>
      <c r="E116" s="46"/>
      <c r="F116" s="26"/>
      <c r="G116" s="23"/>
      <c r="H116" s="23"/>
      <c r="I116" s="51"/>
      <c r="J116" s="23"/>
      <c r="K116" s="23"/>
      <c r="L116" s="51"/>
      <c r="M116" s="23"/>
      <c r="N116" s="51"/>
      <c r="O116" s="23"/>
      <c r="P116" s="23"/>
      <c r="Q116" s="46"/>
    </row>
    <row r="117" spans="1:17" ht="23.25" customHeight="1">
      <c r="A117" s="20" t="s">
        <v>913</v>
      </c>
      <c r="B117" s="20" t="s">
        <v>881</v>
      </c>
      <c r="C117" s="1" t="s">
        <v>914</v>
      </c>
      <c r="D117" s="266" t="s">
        <v>912</v>
      </c>
      <c r="E117" s="268"/>
      <c r="F117" s="26"/>
      <c r="G117" s="23"/>
      <c r="H117" s="23"/>
      <c r="I117" s="51"/>
      <c r="J117" s="23"/>
      <c r="K117" s="23"/>
      <c r="L117" s="51"/>
      <c r="M117" s="23"/>
      <c r="N117" s="51"/>
      <c r="O117" s="23"/>
      <c r="P117" s="23"/>
      <c r="Q117" s="46"/>
    </row>
    <row r="118" spans="1:17" ht="23.25" customHeight="1">
      <c r="A118" s="20" t="s">
        <v>721</v>
      </c>
      <c r="B118" s="20" t="s">
        <v>839</v>
      </c>
      <c r="C118" s="1" t="s">
        <v>499</v>
      </c>
      <c r="D118" s="46" t="s">
        <v>500</v>
      </c>
      <c r="E118" s="46" t="s">
        <v>501</v>
      </c>
      <c r="F118" s="26" t="s">
        <v>497</v>
      </c>
      <c r="G118" s="23">
        <v>1.73</v>
      </c>
      <c r="H118" s="23">
        <f>합산자재!H125</f>
        <v>8400</v>
      </c>
      <c r="I118" s="51">
        <f t="shared" ref="I118:I126" si="50">IF(G118*H118&lt;&gt;0, TRUNC(G118*H118, 1), "")</f>
        <v>14532</v>
      </c>
      <c r="J118" s="23">
        <v>1.73</v>
      </c>
      <c r="K118" s="23">
        <f>합산자재!I125</f>
        <v>0</v>
      </c>
      <c r="L118" s="51" t="str">
        <f t="shared" ref="L118:L126" si="51">IF(G118*K118&lt;&gt;0, TRUNC(G118*K118, 1), "")</f>
        <v/>
      </c>
      <c r="M118" s="23">
        <f>합산자재!J125</f>
        <v>0</v>
      </c>
      <c r="N118" s="51" t="str">
        <f t="shared" ref="N118:N126" si="52">IF(G118*M118&lt;&gt;0, TRUNC(G118*M118, 1), "")</f>
        <v/>
      </c>
      <c r="O118" s="23">
        <f t="shared" ref="O118:O127" si="53">IF((H118+K118+M118)=0, "", (H118+K118+M118))</f>
        <v>8400</v>
      </c>
      <c r="P118" s="23">
        <f t="shared" ref="P118:P127" si="54">IF(SUM(I118,L118,N118)&lt;&gt;0,SUM(I118,L118,N118),"")</f>
        <v>14532</v>
      </c>
      <c r="Q118" s="46"/>
    </row>
    <row r="119" spans="1:17" ht="23.25" customHeight="1">
      <c r="A119" s="20" t="s">
        <v>660</v>
      </c>
      <c r="B119" s="20" t="s">
        <v>839</v>
      </c>
      <c r="C119" s="1" t="s">
        <v>331</v>
      </c>
      <c r="D119" s="46" t="s">
        <v>310</v>
      </c>
      <c r="E119" s="46" t="s">
        <v>332</v>
      </c>
      <c r="F119" s="26" t="s">
        <v>174</v>
      </c>
      <c r="G119" s="23">
        <v>3.1110000000000002</v>
      </c>
      <c r="H119" s="23">
        <f>합산자재!H64</f>
        <v>2985</v>
      </c>
      <c r="I119" s="51">
        <f t="shared" si="50"/>
        <v>9286.2999999999993</v>
      </c>
      <c r="J119" s="23">
        <v>3.1110000000000002</v>
      </c>
      <c r="K119" s="23">
        <f>합산자재!I64</f>
        <v>0</v>
      </c>
      <c r="L119" s="51" t="str">
        <f t="shared" si="51"/>
        <v/>
      </c>
      <c r="M119" s="23">
        <f>합산자재!J64</f>
        <v>0</v>
      </c>
      <c r="N119" s="51" t="str">
        <f t="shared" si="52"/>
        <v/>
      </c>
      <c r="O119" s="23">
        <f t="shared" si="53"/>
        <v>2985</v>
      </c>
      <c r="P119" s="23">
        <f t="shared" si="54"/>
        <v>9286.2999999999993</v>
      </c>
      <c r="Q119" s="46"/>
    </row>
    <row r="120" spans="1:17" ht="23.25" customHeight="1">
      <c r="A120" s="20" t="s">
        <v>720</v>
      </c>
      <c r="B120" s="20" t="s">
        <v>839</v>
      </c>
      <c r="C120" s="1" t="s">
        <v>494</v>
      </c>
      <c r="D120" s="46" t="s">
        <v>495</v>
      </c>
      <c r="E120" s="46" t="s">
        <v>496</v>
      </c>
      <c r="F120" s="26" t="s">
        <v>497</v>
      </c>
      <c r="G120" s="23">
        <v>5</v>
      </c>
      <c r="H120" s="23">
        <f>합산자재!H124</f>
        <v>1147</v>
      </c>
      <c r="I120" s="51">
        <f t="shared" si="50"/>
        <v>5735</v>
      </c>
      <c r="J120" s="23">
        <v>5</v>
      </c>
      <c r="K120" s="23">
        <f>합산자재!I124</f>
        <v>0</v>
      </c>
      <c r="L120" s="51" t="str">
        <f t="shared" si="51"/>
        <v/>
      </c>
      <c r="M120" s="23">
        <f>합산자재!J124</f>
        <v>0</v>
      </c>
      <c r="N120" s="51" t="str">
        <f t="shared" si="52"/>
        <v/>
      </c>
      <c r="O120" s="23">
        <f t="shared" si="53"/>
        <v>1147</v>
      </c>
      <c r="P120" s="23">
        <f t="shared" si="54"/>
        <v>5735</v>
      </c>
      <c r="Q120" s="46"/>
    </row>
    <row r="121" spans="1:17" ht="23.25" customHeight="1">
      <c r="A121" s="20" t="s">
        <v>674</v>
      </c>
      <c r="B121" s="20" t="s">
        <v>839</v>
      </c>
      <c r="C121" s="1" t="s">
        <v>361</v>
      </c>
      <c r="D121" s="46" t="s">
        <v>362</v>
      </c>
      <c r="E121" s="46" t="s">
        <v>363</v>
      </c>
      <c r="F121" s="26" t="s">
        <v>220</v>
      </c>
      <c r="G121" s="23">
        <v>4</v>
      </c>
      <c r="H121" s="23">
        <f>합산자재!H78</f>
        <v>5837</v>
      </c>
      <c r="I121" s="51">
        <f t="shared" si="50"/>
        <v>23348</v>
      </c>
      <c r="J121" s="23">
        <v>4</v>
      </c>
      <c r="K121" s="23">
        <f>합산자재!I78</f>
        <v>0</v>
      </c>
      <c r="L121" s="51" t="str">
        <f t="shared" si="51"/>
        <v/>
      </c>
      <c r="M121" s="23">
        <f>합산자재!J78</f>
        <v>0</v>
      </c>
      <c r="N121" s="51" t="str">
        <f t="shared" si="52"/>
        <v/>
      </c>
      <c r="O121" s="23">
        <f t="shared" si="53"/>
        <v>5837</v>
      </c>
      <c r="P121" s="23">
        <f t="shared" si="54"/>
        <v>23348</v>
      </c>
      <c r="Q121" s="46"/>
    </row>
    <row r="122" spans="1:17" ht="23.25" customHeight="1">
      <c r="A122" s="20" t="s">
        <v>722</v>
      </c>
      <c r="B122" s="20" t="s">
        <v>839</v>
      </c>
      <c r="C122" s="1" t="s">
        <v>503</v>
      </c>
      <c r="D122" s="46" t="s">
        <v>504</v>
      </c>
      <c r="E122" s="46" t="s">
        <v>505</v>
      </c>
      <c r="F122" s="26" t="s">
        <v>220</v>
      </c>
      <c r="G122" s="23">
        <v>2</v>
      </c>
      <c r="H122" s="23">
        <f>합산자재!H126</f>
        <v>270</v>
      </c>
      <c r="I122" s="51">
        <f t="shared" si="50"/>
        <v>540</v>
      </c>
      <c r="J122" s="23">
        <v>2</v>
      </c>
      <c r="K122" s="23">
        <f>합산자재!I126</f>
        <v>0</v>
      </c>
      <c r="L122" s="51" t="str">
        <f t="shared" si="51"/>
        <v/>
      </c>
      <c r="M122" s="23">
        <f>합산자재!J126</f>
        <v>0</v>
      </c>
      <c r="N122" s="51" t="str">
        <f t="shared" si="52"/>
        <v/>
      </c>
      <c r="O122" s="23">
        <f t="shared" si="53"/>
        <v>270</v>
      </c>
      <c r="P122" s="23">
        <f t="shared" si="54"/>
        <v>540</v>
      </c>
      <c r="Q122" s="46"/>
    </row>
    <row r="123" spans="1:17" ht="23.25" customHeight="1">
      <c r="A123" s="20" t="s">
        <v>724</v>
      </c>
      <c r="B123" s="20" t="s">
        <v>839</v>
      </c>
      <c r="C123" s="1" t="s">
        <v>510</v>
      </c>
      <c r="D123" s="46" t="s">
        <v>508</v>
      </c>
      <c r="E123" s="46" t="s">
        <v>505</v>
      </c>
      <c r="F123" s="26" t="s">
        <v>511</v>
      </c>
      <c r="G123" s="23">
        <v>2</v>
      </c>
      <c r="H123" s="23">
        <f>합산자재!H128</f>
        <v>28</v>
      </c>
      <c r="I123" s="51">
        <f t="shared" si="50"/>
        <v>56</v>
      </c>
      <c r="J123" s="23">
        <v>2</v>
      </c>
      <c r="K123" s="23">
        <f>합산자재!I128</f>
        <v>0</v>
      </c>
      <c r="L123" s="51" t="str">
        <f t="shared" si="51"/>
        <v/>
      </c>
      <c r="M123" s="23">
        <f>합산자재!J128</f>
        <v>0</v>
      </c>
      <c r="N123" s="51" t="str">
        <f t="shared" si="52"/>
        <v/>
      </c>
      <c r="O123" s="23">
        <f t="shared" si="53"/>
        <v>28</v>
      </c>
      <c r="P123" s="23">
        <f t="shared" si="54"/>
        <v>56</v>
      </c>
      <c r="Q123" s="46"/>
    </row>
    <row r="124" spans="1:17" ht="23.25" customHeight="1">
      <c r="A124" s="20" t="s">
        <v>666</v>
      </c>
      <c r="B124" s="20" t="s">
        <v>839</v>
      </c>
      <c r="C124" s="1" t="s">
        <v>345</v>
      </c>
      <c r="D124" s="46" t="s">
        <v>240</v>
      </c>
      <c r="E124" s="46" t="s">
        <v>346</v>
      </c>
      <c r="F124" s="26" t="s">
        <v>220</v>
      </c>
      <c r="G124" s="23">
        <v>1</v>
      </c>
      <c r="H124" s="23">
        <f>합산자재!H70</f>
        <v>260</v>
      </c>
      <c r="I124" s="51">
        <f t="shared" si="50"/>
        <v>260</v>
      </c>
      <c r="J124" s="23">
        <v>1</v>
      </c>
      <c r="K124" s="23">
        <f>합산자재!I70</f>
        <v>0</v>
      </c>
      <c r="L124" s="51" t="str">
        <f t="shared" si="51"/>
        <v/>
      </c>
      <c r="M124" s="23">
        <f>합산자재!J70</f>
        <v>0</v>
      </c>
      <c r="N124" s="51" t="str">
        <f t="shared" si="52"/>
        <v/>
      </c>
      <c r="O124" s="23">
        <f t="shared" si="53"/>
        <v>260</v>
      </c>
      <c r="P124" s="23">
        <f t="shared" si="54"/>
        <v>260</v>
      </c>
      <c r="Q124" s="46"/>
    </row>
    <row r="125" spans="1:17" ht="23.25" customHeight="1">
      <c r="A125" s="20" t="s">
        <v>753</v>
      </c>
      <c r="B125" s="20" t="s">
        <v>839</v>
      </c>
      <c r="C125" s="1" t="s">
        <v>586</v>
      </c>
      <c r="D125" s="46" t="s">
        <v>587</v>
      </c>
      <c r="E125" s="46" t="s">
        <v>588</v>
      </c>
      <c r="F125" s="26" t="s">
        <v>589</v>
      </c>
      <c r="G125" s="23">
        <f>일위노임!G36</f>
        <v>1.173</v>
      </c>
      <c r="H125" s="23">
        <f>합산자재!H156</f>
        <v>0</v>
      </c>
      <c r="I125" s="51" t="str">
        <f t="shared" si="50"/>
        <v/>
      </c>
      <c r="J125" s="23">
        <v>1.38</v>
      </c>
      <c r="K125" s="23">
        <f>합산자재!I156</f>
        <v>265406</v>
      </c>
      <c r="L125" s="51">
        <f t="shared" si="51"/>
        <v>311321.2</v>
      </c>
      <c r="M125" s="23">
        <f>합산자재!J156</f>
        <v>0</v>
      </c>
      <c r="N125" s="51" t="str">
        <f t="shared" si="52"/>
        <v/>
      </c>
      <c r="O125" s="23">
        <f t="shared" si="53"/>
        <v>265406</v>
      </c>
      <c r="P125" s="23">
        <f t="shared" si="54"/>
        <v>311321.2</v>
      </c>
      <c r="Q125" s="46"/>
    </row>
    <row r="126" spans="1:17" ht="23.25" customHeight="1">
      <c r="A126" s="20" t="s">
        <v>865</v>
      </c>
      <c r="B126" s="20" t="s">
        <v>839</v>
      </c>
      <c r="C126" s="1" t="s">
        <v>866</v>
      </c>
      <c r="D126" s="46" t="s">
        <v>867</v>
      </c>
      <c r="E126" s="46"/>
      <c r="F126" s="26" t="s">
        <v>769</v>
      </c>
      <c r="G126" s="23">
        <v>1</v>
      </c>
      <c r="H126" s="23"/>
      <c r="I126" s="51" t="str">
        <f t="shared" si="50"/>
        <v/>
      </c>
      <c r="J126" s="23">
        <v>1</v>
      </c>
      <c r="K126" s="23"/>
      <c r="L126" s="51" t="str">
        <f t="shared" si="51"/>
        <v/>
      </c>
      <c r="M126" s="23"/>
      <c r="N126" s="51" t="str">
        <f t="shared" si="52"/>
        <v/>
      </c>
      <c r="O126" s="23" t="str">
        <f t="shared" si="53"/>
        <v/>
      </c>
      <c r="P126" s="23" t="str">
        <f t="shared" si="54"/>
        <v/>
      </c>
      <c r="Q126" s="46"/>
    </row>
    <row r="127" spans="1:17" ht="23.25" customHeight="1">
      <c r="B127" s="20" t="s">
        <v>863</v>
      </c>
      <c r="D127" s="46" t="s">
        <v>864</v>
      </c>
      <c r="E127" s="46"/>
      <c r="F127" s="26"/>
      <c r="G127" s="23"/>
      <c r="H127" s="23"/>
      <c r="I127" s="51">
        <f>TRUNC(SUM(I117:I126))</f>
        <v>53757</v>
      </c>
      <c r="J127" s="23"/>
      <c r="K127" s="23"/>
      <c r="L127" s="51">
        <f>TRUNC(SUM(L117:L126))</f>
        <v>311321</v>
      </c>
      <c r="M127" s="23"/>
      <c r="N127" s="51">
        <f>TRUNC(SUM(N117:N126))</f>
        <v>0</v>
      </c>
      <c r="O127" s="23" t="str">
        <f t="shared" si="53"/>
        <v/>
      </c>
      <c r="P127" s="23">
        <f t="shared" si="54"/>
        <v>365078</v>
      </c>
      <c r="Q127" s="46"/>
    </row>
    <row r="128" spans="1:17" ht="23.25" customHeight="1">
      <c r="D128" s="46"/>
      <c r="E128" s="46"/>
      <c r="F128" s="26"/>
      <c r="G128" s="23"/>
      <c r="H128" s="23"/>
      <c r="I128" s="51"/>
      <c r="J128" s="23"/>
      <c r="K128" s="23"/>
      <c r="L128" s="51"/>
      <c r="M128" s="23"/>
      <c r="N128" s="51"/>
      <c r="O128" s="23"/>
      <c r="P128" s="23"/>
      <c r="Q128" s="46"/>
    </row>
    <row r="129" spans="1:17" ht="23.25" customHeight="1">
      <c r="A129" s="20" t="s">
        <v>916</v>
      </c>
      <c r="B129" s="20" t="s">
        <v>881</v>
      </c>
      <c r="C129" s="1" t="s">
        <v>917</v>
      </c>
      <c r="D129" s="266" t="s">
        <v>915</v>
      </c>
      <c r="E129" s="268"/>
      <c r="F129" s="26"/>
      <c r="G129" s="23"/>
      <c r="H129" s="23"/>
      <c r="I129" s="51"/>
      <c r="J129" s="23"/>
      <c r="K129" s="23"/>
      <c r="L129" s="51"/>
      <c r="M129" s="23"/>
      <c r="N129" s="51"/>
      <c r="O129" s="23"/>
      <c r="P129" s="23"/>
      <c r="Q129" s="46"/>
    </row>
    <row r="130" spans="1:17" ht="23.25" customHeight="1">
      <c r="A130" s="20" t="s">
        <v>721</v>
      </c>
      <c r="B130" s="20" t="s">
        <v>842</v>
      </c>
      <c r="C130" s="1" t="s">
        <v>499</v>
      </c>
      <c r="D130" s="46" t="s">
        <v>500</v>
      </c>
      <c r="E130" s="46" t="s">
        <v>501</v>
      </c>
      <c r="F130" s="26" t="s">
        <v>497</v>
      </c>
      <c r="G130" s="23">
        <v>1.73</v>
      </c>
      <c r="H130" s="23">
        <f>합산자재!H125</f>
        <v>8400</v>
      </c>
      <c r="I130" s="51">
        <f t="shared" ref="I130:I138" si="55">IF(G130*H130&lt;&gt;0, TRUNC(G130*H130, 1), "")</f>
        <v>14532</v>
      </c>
      <c r="J130" s="23">
        <v>1.73</v>
      </c>
      <c r="K130" s="23">
        <f>합산자재!I125</f>
        <v>0</v>
      </c>
      <c r="L130" s="51" t="str">
        <f t="shared" ref="L130:L138" si="56">IF(G130*K130&lt;&gt;0, TRUNC(G130*K130, 1), "")</f>
        <v/>
      </c>
      <c r="M130" s="23">
        <f>합산자재!J125</f>
        <v>0</v>
      </c>
      <c r="N130" s="51" t="str">
        <f t="shared" ref="N130:N138" si="57">IF(G130*M130&lt;&gt;0, TRUNC(G130*M130, 1), "")</f>
        <v/>
      </c>
      <c r="O130" s="23">
        <f t="shared" ref="O130:O139" si="58">IF((H130+K130+M130)=0, "", (H130+K130+M130))</f>
        <v>8400</v>
      </c>
      <c r="P130" s="23">
        <f t="shared" ref="P130:P139" si="59">IF(SUM(I130,L130,N130)&lt;&gt;0,SUM(I130,L130,N130),"")</f>
        <v>14532</v>
      </c>
      <c r="Q130" s="46"/>
    </row>
    <row r="131" spans="1:17" ht="23.25" customHeight="1">
      <c r="A131" s="20" t="s">
        <v>660</v>
      </c>
      <c r="B131" s="20" t="s">
        <v>842</v>
      </c>
      <c r="C131" s="1" t="s">
        <v>331</v>
      </c>
      <c r="D131" s="46" t="s">
        <v>310</v>
      </c>
      <c r="E131" s="46" t="s">
        <v>332</v>
      </c>
      <c r="F131" s="26" t="s">
        <v>174</v>
      </c>
      <c r="G131" s="23">
        <v>3.1110000000000002</v>
      </c>
      <c r="H131" s="23">
        <f>합산자재!H64</f>
        <v>2985</v>
      </c>
      <c r="I131" s="51">
        <f t="shared" si="55"/>
        <v>9286.2999999999993</v>
      </c>
      <c r="J131" s="23">
        <v>3.1110000000000002</v>
      </c>
      <c r="K131" s="23">
        <f>합산자재!I64</f>
        <v>0</v>
      </c>
      <c r="L131" s="51" t="str">
        <f t="shared" si="56"/>
        <v/>
      </c>
      <c r="M131" s="23">
        <f>합산자재!J64</f>
        <v>0</v>
      </c>
      <c r="N131" s="51" t="str">
        <f t="shared" si="57"/>
        <v/>
      </c>
      <c r="O131" s="23">
        <f t="shared" si="58"/>
        <v>2985</v>
      </c>
      <c r="P131" s="23">
        <f t="shared" si="59"/>
        <v>9286.2999999999993</v>
      </c>
      <c r="Q131" s="46"/>
    </row>
    <row r="132" spans="1:17" ht="23.25" customHeight="1">
      <c r="A132" s="20" t="s">
        <v>720</v>
      </c>
      <c r="B132" s="20" t="s">
        <v>842</v>
      </c>
      <c r="C132" s="1" t="s">
        <v>494</v>
      </c>
      <c r="D132" s="46" t="s">
        <v>495</v>
      </c>
      <c r="E132" s="46" t="s">
        <v>496</v>
      </c>
      <c r="F132" s="26" t="s">
        <v>497</v>
      </c>
      <c r="G132" s="23">
        <v>5</v>
      </c>
      <c r="H132" s="23">
        <f>합산자재!H124</f>
        <v>1147</v>
      </c>
      <c r="I132" s="51">
        <f t="shared" si="55"/>
        <v>5735</v>
      </c>
      <c r="J132" s="23">
        <v>5</v>
      </c>
      <c r="K132" s="23">
        <f>합산자재!I124</f>
        <v>0</v>
      </c>
      <c r="L132" s="51" t="str">
        <f t="shared" si="56"/>
        <v/>
      </c>
      <c r="M132" s="23">
        <f>합산자재!J124</f>
        <v>0</v>
      </c>
      <c r="N132" s="51" t="str">
        <f t="shared" si="57"/>
        <v/>
      </c>
      <c r="O132" s="23">
        <f t="shared" si="58"/>
        <v>1147</v>
      </c>
      <c r="P132" s="23">
        <f t="shared" si="59"/>
        <v>5735</v>
      </c>
      <c r="Q132" s="46"/>
    </row>
    <row r="133" spans="1:17" ht="23.25" customHeight="1">
      <c r="A133" s="20" t="s">
        <v>674</v>
      </c>
      <c r="B133" s="20" t="s">
        <v>842</v>
      </c>
      <c r="C133" s="1" t="s">
        <v>361</v>
      </c>
      <c r="D133" s="46" t="s">
        <v>362</v>
      </c>
      <c r="E133" s="46" t="s">
        <v>363</v>
      </c>
      <c r="F133" s="26" t="s">
        <v>220</v>
      </c>
      <c r="G133" s="23">
        <v>4</v>
      </c>
      <c r="H133" s="23">
        <f>합산자재!H78</f>
        <v>5837</v>
      </c>
      <c r="I133" s="51">
        <f t="shared" si="55"/>
        <v>23348</v>
      </c>
      <c r="J133" s="23">
        <v>4</v>
      </c>
      <c r="K133" s="23">
        <f>합산자재!I78</f>
        <v>0</v>
      </c>
      <c r="L133" s="51" t="str">
        <f t="shared" si="56"/>
        <v/>
      </c>
      <c r="M133" s="23">
        <f>합산자재!J78</f>
        <v>0</v>
      </c>
      <c r="N133" s="51" t="str">
        <f t="shared" si="57"/>
        <v/>
      </c>
      <c r="O133" s="23">
        <f t="shared" si="58"/>
        <v>5837</v>
      </c>
      <c r="P133" s="23">
        <f t="shared" si="59"/>
        <v>23348</v>
      </c>
      <c r="Q133" s="46"/>
    </row>
    <row r="134" spans="1:17" ht="23.25" customHeight="1">
      <c r="A134" s="20" t="s">
        <v>722</v>
      </c>
      <c r="B134" s="20" t="s">
        <v>842</v>
      </c>
      <c r="C134" s="1" t="s">
        <v>503</v>
      </c>
      <c r="D134" s="46" t="s">
        <v>504</v>
      </c>
      <c r="E134" s="46" t="s">
        <v>505</v>
      </c>
      <c r="F134" s="26" t="s">
        <v>220</v>
      </c>
      <c r="G134" s="23">
        <v>2</v>
      </c>
      <c r="H134" s="23">
        <f>합산자재!H126</f>
        <v>270</v>
      </c>
      <c r="I134" s="51">
        <f t="shared" si="55"/>
        <v>540</v>
      </c>
      <c r="J134" s="23">
        <v>2</v>
      </c>
      <c r="K134" s="23">
        <f>합산자재!I126</f>
        <v>0</v>
      </c>
      <c r="L134" s="51" t="str">
        <f t="shared" si="56"/>
        <v/>
      </c>
      <c r="M134" s="23">
        <f>합산자재!J126</f>
        <v>0</v>
      </c>
      <c r="N134" s="51" t="str">
        <f t="shared" si="57"/>
        <v/>
      </c>
      <c r="O134" s="23">
        <f t="shared" si="58"/>
        <v>270</v>
      </c>
      <c r="P134" s="23">
        <f t="shared" si="59"/>
        <v>540</v>
      </c>
      <c r="Q134" s="46"/>
    </row>
    <row r="135" spans="1:17" ht="23.25" customHeight="1">
      <c r="A135" s="20" t="s">
        <v>724</v>
      </c>
      <c r="B135" s="20" t="s">
        <v>842</v>
      </c>
      <c r="C135" s="1" t="s">
        <v>510</v>
      </c>
      <c r="D135" s="46" t="s">
        <v>508</v>
      </c>
      <c r="E135" s="46" t="s">
        <v>505</v>
      </c>
      <c r="F135" s="26" t="s">
        <v>511</v>
      </c>
      <c r="G135" s="23">
        <v>2</v>
      </c>
      <c r="H135" s="23">
        <f>합산자재!H128</f>
        <v>28</v>
      </c>
      <c r="I135" s="51">
        <f t="shared" si="55"/>
        <v>56</v>
      </c>
      <c r="J135" s="23">
        <v>2</v>
      </c>
      <c r="K135" s="23">
        <f>합산자재!I128</f>
        <v>0</v>
      </c>
      <c r="L135" s="51" t="str">
        <f t="shared" si="56"/>
        <v/>
      </c>
      <c r="M135" s="23">
        <f>합산자재!J128</f>
        <v>0</v>
      </c>
      <c r="N135" s="51" t="str">
        <f t="shared" si="57"/>
        <v/>
      </c>
      <c r="O135" s="23">
        <f t="shared" si="58"/>
        <v>28</v>
      </c>
      <c r="P135" s="23">
        <f t="shared" si="59"/>
        <v>56</v>
      </c>
      <c r="Q135" s="46"/>
    </row>
    <row r="136" spans="1:17" ht="23.25" customHeight="1">
      <c r="A136" s="20" t="s">
        <v>667</v>
      </c>
      <c r="B136" s="20" t="s">
        <v>842</v>
      </c>
      <c r="C136" s="1" t="s">
        <v>347</v>
      </c>
      <c r="D136" s="46" t="s">
        <v>240</v>
      </c>
      <c r="E136" s="46" t="s">
        <v>348</v>
      </c>
      <c r="F136" s="26" t="s">
        <v>220</v>
      </c>
      <c r="G136" s="23">
        <v>1</v>
      </c>
      <c r="H136" s="23">
        <f>합산자재!H71</f>
        <v>720</v>
      </c>
      <c r="I136" s="51">
        <f t="shared" si="55"/>
        <v>720</v>
      </c>
      <c r="J136" s="23">
        <v>1</v>
      </c>
      <c r="K136" s="23">
        <f>합산자재!I71</f>
        <v>0</v>
      </c>
      <c r="L136" s="51" t="str">
        <f t="shared" si="56"/>
        <v/>
      </c>
      <c r="M136" s="23">
        <f>합산자재!J71</f>
        <v>0</v>
      </c>
      <c r="N136" s="51" t="str">
        <f t="shared" si="57"/>
        <v/>
      </c>
      <c r="O136" s="23">
        <f t="shared" si="58"/>
        <v>720</v>
      </c>
      <c r="P136" s="23">
        <f t="shared" si="59"/>
        <v>720</v>
      </c>
      <c r="Q136" s="46"/>
    </row>
    <row r="137" spans="1:17" ht="23.25" customHeight="1">
      <c r="A137" s="20" t="s">
        <v>753</v>
      </c>
      <c r="B137" s="20" t="s">
        <v>842</v>
      </c>
      <c r="C137" s="1" t="s">
        <v>586</v>
      </c>
      <c r="D137" s="46" t="s">
        <v>587</v>
      </c>
      <c r="E137" s="46" t="s">
        <v>588</v>
      </c>
      <c r="F137" s="26" t="s">
        <v>589</v>
      </c>
      <c r="G137" s="23">
        <f>일위노임!G39</f>
        <v>1.173</v>
      </c>
      <c r="H137" s="23">
        <f>합산자재!H156</f>
        <v>0</v>
      </c>
      <c r="I137" s="51" t="str">
        <f t="shared" si="55"/>
        <v/>
      </c>
      <c r="J137" s="23">
        <v>1.38</v>
      </c>
      <c r="K137" s="23">
        <f>합산자재!I156</f>
        <v>265406</v>
      </c>
      <c r="L137" s="51">
        <f t="shared" si="56"/>
        <v>311321.2</v>
      </c>
      <c r="M137" s="23">
        <f>합산자재!J156</f>
        <v>0</v>
      </c>
      <c r="N137" s="51" t="str">
        <f t="shared" si="57"/>
        <v/>
      </c>
      <c r="O137" s="23">
        <f t="shared" si="58"/>
        <v>265406</v>
      </c>
      <c r="P137" s="23">
        <f t="shared" si="59"/>
        <v>311321.2</v>
      </c>
      <c r="Q137" s="46"/>
    </row>
    <row r="138" spans="1:17" ht="23.25" customHeight="1">
      <c r="A138" s="20" t="s">
        <v>865</v>
      </c>
      <c r="B138" s="20" t="s">
        <v>842</v>
      </c>
      <c r="C138" s="1" t="s">
        <v>866</v>
      </c>
      <c r="D138" s="46" t="s">
        <v>867</v>
      </c>
      <c r="E138" s="46"/>
      <c r="F138" s="26" t="s">
        <v>769</v>
      </c>
      <c r="G138" s="23">
        <v>1</v>
      </c>
      <c r="H138" s="23"/>
      <c r="I138" s="51" t="str">
        <f t="shared" si="55"/>
        <v/>
      </c>
      <c r="J138" s="23">
        <v>1</v>
      </c>
      <c r="K138" s="23"/>
      <c r="L138" s="51" t="str">
        <f t="shared" si="56"/>
        <v/>
      </c>
      <c r="M138" s="23"/>
      <c r="N138" s="51" t="str">
        <f t="shared" si="57"/>
        <v/>
      </c>
      <c r="O138" s="23" t="str">
        <f t="shared" si="58"/>
        <v/>
      </c>
      <c r="P138" s="23" t="str">
        <f t="shared" si="59"/>
        <v/>
      </c>
      <c r="Q138" s="46"/>
    </row>
    <row r="139" spans="1:17" ht="23.25" customHeight="1">
      <c r="B139" s="20" t="s">
        <v>863</v>
      </c>
      <c r="D139" s="46" t="s">
        <v>864</v>
      </c>
      <c r="E139" s="46"/>
      <c r="F139" s="26"/>
      <c r="G139" s="23"/>
      <c r="H139" s="23"/>
      <c r="I139" s="51">
        <f>TRUNC(SUM(I129:I138))</f>
        <v>54217</v>
      </c>
      <c r="J139" s="23"/>
      <c r="K139" s="23"/>
      <c r="L139" s="51">
        <f>TRUNC(SUM(L129:L138))</f>
        <v>311321</v>
      </c>
      <c r="M139" s="23"/>
      <c r="N139" s="51">
        <f>TRUNC(SUM(N129:N138))</f>
        <v>0</v>
      </c>
      <c r="O139" s="23" t="str">
        <f t="shared" si="58"/>
        <v/>
      </c>
      <c r="P139" s="23">
        <f t="shared" si="59"/>
        <v>365538</v>
      </c>
      <c r="Q139" s="46"/>
    </row>
    <row r="140" spans="1:17" ht="23.25" customHeight="1">
      <c r="D140" s="46"/>
      <c r="E140" s="46"/>
      <c r="F140" s="26"/>
      <c r="G140" s="23"/>
      <c r="H140" s="23"/>
      <c r="I140" s="51"/>
      <c r="J140" s="23"/>
      <c r="K140" s="23"/>
      <c r="L140" s="51"/>
      <c r="M140" s="23"/>
      <c r="N140" s="51"/>
      <c r="O140" s="23"/>
      <c r="P140" s="23"/>
      <c r="Q140" s="46"/>
    </row>
    <row r="141" spans="1:17" ht="23.25" customHeight="1">
      <c r="A141" s="20" t="s">
        <v>919</v>
      </c>
      <c r="B141" s="20" t="s">
        <v>881</v>
      </c>
      <c r="C141" s="1" t="s">
        <v>920</v>
      </c>
      <c r="D141" s="266" t="s">
        <v>918</v>
      </c>
      <c r="E141" s="268"/>
      <c r="F141" s="26"/>
      <c r="G141" s="23"/>
      <c r="H141" s="23"/>
      <c r="I141" s="51"/>
      <c r="J141" s="23"/>
      <c r="K141" s="23"/>
      <c r="L141" s="51"/>
      <c r="M141" s="23"/>
      <c r="N141" s="51"/>
      <c r="O141" s="23"/>
      <c r="P141" s="23"/>
      <c r="Q141" s="46"/>
    </row>
    <row r="142" spans="1:17" ht="23.25" customHeight="1">
      <c r="A142" s="20" t="s">
        <v>712</v>
      </c>
      <c r="B142" s="20" t="s">
        <v>845</v>
      </c>
      <c r="C142" s="1" t="s">
        <v>468</v>
      </c>
      <c r="D142" s="46" t="s">
        <v>469</v>
      </c>
      <c r="E142" s="46" t="s">
        <v>470</v>
      </c>
      <c r="F142" s="26" t="s">
        <v>220</v>
      </c>
      <c r="G142" s="23">
        <v>3</v>
      </c>
      <c r="H142" s="23">
        <f>합산자재!H116</f>
        <v>17400</v>
      </c>
      <c r="I142" s="51">
        <f t="shared" ref="I142:I151" si="60">IF(G142*H142&lt;&gt;0, TRUNC(G142*H142, 1), "")</f>
        <v>52200</v>
      </c>
      <c r="J142" s="23">
        <v>3</v>
      </c>
      <c r="K142" s="23">
        <f>합산자재!I116</f>
        <v>0</v>
      </c>
      <c r="L142" s="51" t="str">
        <f t="shared" ref="L142:L151" si="61">IF(G142*K142&lt;&gt;0, TRUNC(G142*K142, 1), "")</f>
        <v/>
      </c>
      <c r="M142" s="23">
        <f>합산자재!J116</f>
        <v>0</v>
      </c>
      <c r="N142" s="51" t="str">
        <f t="shared" ref="N142:N151" si="62">IF(G142*M142&lt;&gt;0, TRUNC(G142*M142, 1), "")</f>
        <v/>
      </c>
      <c r="O142" s="23">
        <f t="shared" ref="O142:O152" si="63">IF((H142+K142+M142)=0, "", (H142+K142+M142))</f>
        <v>17400</v>
      </c>
      <c r="P142" s="23">
        <f t="shared" ref="P142:P152" si="64">IF(SUM(I142,L142,N142)&lt;&gt;0,SUM(I142,L142,N142),"")</f>
        <v>52200</v>
      </c>
      <c r="Q142" s="46"/>
    </row>
    <row r="143" spans="1:17" ht="23.25" customHeight="1">
      <c r="A143" s="20" t="s">
        <v>719</v>
      </c>
      <c r="B143" s="20" t="s">
        <v>845</v>
      </c>
      <c r="C143" s="1" t="s">
        <v>491</v>
      </c>
      <c r="D143" s="46" t="s">
        <v>492</v>
      </c>
      <c r="E143" s="46" t="s">
        <v>493</v>
      </c>
      <c r="F143" s="26" t="s">
        <v>220</v>
      </c>
      <c r="G143" s="23">
        <v>3</v>
      </c>
      <c r="H143" s="23">
        <f>합산자재!H123</f>
        <v>2080</v>
      </c>
      <c r="I143" s="51">
        <f t="shared" si="60"/>
        <v>6240</v>
      </c>
      <c r="J143" s="23">
        <v>3</v>
      </c>
      <c r="K143" s="23">
        <f>합산자재!I123</f>
        <v>0</v>
      </c>
      <c r="L143" s="51" t="str">
        <f t="shared" si="61"/>
        <v/>
      </c>
      <c r="M143" s="23">
        <f>합산자재!J123</f>
        <v>0</v>
      </c>
      <c r="N143" s="51" t="str">
        <f t="shared" si="62"/>
        <v/>
      </c>
      <c r="O143" s="23">
        <f t="shared" si="63"/>
        <v>2080</v>
      </c>
      <c r="P143" s="23">
        <f t="shared" si="64"/>
        <v>6240</v>
      </c>
      <c r="Q143" s="46"/>
    </row>
    <row r="144" spans="1:17" ht="23.25" customHeight="1">
      <c r="A144" s="20" t="s">
        <v>683</v>
      </c>
      <c r="B144" s="20" t="s">
        <v>845</v>
      </c>
      <c r="C144" s="1" t="s">
        <v>391</v>
      </c>
      <c r="D144" s="46" t="s">
        <v>381</v>
      </c>
      <c r="E144" s="46" t="s">
        <v>392</v>
      </c>
      <c r="F144" s="26" t="s">
        <v>174</v>
      </c>
      <c r="G144" s="23">
        <v>8</v>
      </c>
      <c r="H144" s="23">
        <f>합산자재!H87</f>
        <v>5340</v>
      </c>
      <c r="I144" s="51">
        <f t="shared" si="60"/>
        <v>42720</v>
      </c>
      <c r="J144" s="23">
        <v>7</v>
      </c>
      <c r="K144" s="23">
        <f>합산자재!I87</f>
        <v>0</v>
      </c>
      <c r="L144" s="51" t="str">
        <f t="shared" si="61"/>
        <v/>
      </c>
      <c r="M144" s="23">
        <f>합산자재!J87</f>
        <v>0</v>
      </c>
      <c r="N144" s="51" t="str">
        <f t="shared" si="62"/>
        <v/>
      </c>
      <c r="O144" s="23">
        <f t="shared" si="63"/>
        <v>5340</v>
      </c>
      <c r="P144" s="23">
        <f t="shared" si="64"/>
        <v>42720</v>
      </c>
      <c r="Q144" s="46"/>
    </row>
    <row r="145" spans="1:18" ht="23.25" customHeight="1">
      <c r="A145" s="20" t="s">
        <v>796</v>
      </c>
      <c r="B145" s="20" t="s">
        <v>845</v>
      </c>
      <c r="C145" s="1" t="s">
        <v>797</v>
      </c>
      <c r="D145" s="46" t="s">
        <v>798</v>
      </c>
      <c r="E145" s="46" t="s">
        <v>799</v>
      </c>
      <c r="F145" s="26" t="s">
        <v>580</v>
      </c>
      <c r="G145" s="23">
        <v>3</v>
      </c>
      <c r="H145" s="23">
        <f>일대목차!H4</f>
        <v>398</v>
      </c>
      <c r="I145" s="51">
        <f t="shared" si="60"/>
        <v>1194</v>
      </c>
      <c r="J145" s="23">
        <v>3</v>
      </c>
      <c r="K145" s="23">
        <f>일대목차!K4</f>
        <v>6270</v>
      </c>
      <c r="L145" s="51">
        <f t="shared" si="61"/>
        <v>18810</v>
      </c>
      <c r="M145" s="23">
        <f>일대목차!M4</f>
        <v>384</v>
      </c>
      <c r="N145" s="51">
        <f t="shared" si="62"/>
        <v>1152</v>
      </c>
      <c r="O145" s="23">
        <f t="shared" si="63"/>
        <v>7052</v>
      </c>
      <c r="P145" s="23">
        <f t="shared" si="64"/>
        <v>21156</v>
      </c>
      <c r="Q145" s="46" t="s">
        <v>796</v>
      </c>
      <c r="R145" s="2" t="s">
        <v>861</v>
      </c>
    </row>
    <row r="146" spans="1:18" ht="23.25" customHeight="1">
      <c r="A146" s="20" t="s">
        <v>851</v>
      </c>
      <c r="B146" s="20" t="s">
        <v>845</v>
      </c>
      <c r="C146" s="1" t="s">
        <v>852</v>
      </c>
      <c r="D146" s="46" t="s">
        <v>853</v>
      </c>
      <c r="E146" s="46" t="s">
        <v>854</v>
      </c>
      <c r="F146" s="26" t="s">
        <v>855</v>
      </c>
      <c r="G146" s="23">
        <v>3</v>
      </c>
      <c r="H146" s="23">
        <f>일대목차!H20</f>
        <v>0</v>
      </c>
      <c r="I146" s="51" t="str">
        <f t="shared" si="60"/>
        <v/>
      </c>
      <c r="J146" s="23">
        <v>3</v>
      </c>
      <c r="K146" s="23">
        <f>일대목차!K20</f>
        <v>26701</v>
      </c>
      <c r="L146" s="51">
        <f t="shared" si="61"/>
        <v>80103</v>
      </c>
      <c r="M146" s="23">
        <f>일대목차!M20</f>
        <v>0</v>
      </c>
      <c r="N146" s="51" t="str">
        <f t="shared" si="62"/>
        <v/>
      </c>
      <c r="O146" s="23">
        <f t="shared" si="63"/>
        <v>26701</v>
      </c>
      <c r="P146" s="23">
        <f t="shared" si="64"/>
        <v>80103</v>
      </c>
      <c r="Q146" s="46" t="s">
        <v>851</v>
      </c>
      <c r="R146" s="2" t="s">
        <v>861</v>
      </c>
    </row>
    <row r="147" spans="1:18" ht="23.25" customHeight="1">
      <c r="A147" s="20" t="s">
        <v>713</v>
      </c>
      <c r="B147" s="20" t="s">
        <v>845</v>
      </c>
      <c r="C147" s="1" t="s">
        <v>473</v>
      </c>
      <c r="D147" s="46" t="s">
        <v>474</v>
      </c>
      <c r="E147" s="46" t="s">
        <v>475</v>
      </c>
      <c r="F147" s="26" t="s">
        <v>220</v>
      </c>
      <c r="G147" s="23">
        <v>3</v>
      </c>
      <c r="H147" s="23">
        <f>합산자재!H117</f>
        <v>100000</v>
      </c>
      <c r="I147" s="51">
        <f t="shared" si="60"/>
        <v>300000</v>
      </c>
      <c r="J147" s="23">
        <v>3</v>
      </c>
      <c r="K147" s="23">
        <f>합산자재!I117</f>
        <v>0</v>
      </c>
      <c r="L147" s="51" t="str">
        <f t="shared" si="61"/>
        <v/>
      </c>
      <c r="M147" s="23">
        <f>합산자재!J117</f>
        <v>0</v>
      </c>
      <c r="N147" s="51" t="str">
        <f t="shared" si="62"/>
        <v/>
      </c>
      <c r="O147" s="23">
        <f t="shared" si="63"/>
        <v>100000</v>
      </c>
      <c r="P147" s="23">
        <f t="shared" si="64"/>
        <v>300000</v>
      </c>
      <c r="Q147" s="46"/>
    </row>
    <row r="148" spans="1:18" ht="23.25" customHeight="1">
      <c r="A148" s="20" t="s">
        <v>868</v>
      </c>
      <c r="B148" s="20" t="s">
        <v>845</v>
      </c>
      <c r="C148" s="1" t="s">
        <v>869</v>
      </c>
      <c r="D148" s="46" t="s">
        <v>870</v>
      </c>
      <c r="E148" s="46" t="s">
        <v>871</v>
      </c>
      <c r="F148" s="26" t="s">
        <v>769</v>
      </c>
      <c r="G148" s="23">
        <v>1</v>
      </c>
      <c r="H148" s="23">
        <v>854.4</v>
      </c>
      <c r="I148" s="51">
        <f t="shared" si="60"/>
        <v>854.4</v>
      </c>
      <c r="J148" s="23">
        <v>1</v>
      </c>
      <c r="K148" s="23"/>
      <c r="L148" s="51" t="str">
        <f t="shared" si="61"/>
        <v/>
      </c>
      <c r="M148" s="23"/>
      <c r="N148" s="51" t="str">
        <f t="shared" si="62"/>
        <v/>
      </c>
      <c r="O148" s="23">
        <f t="shared" si="63"/>
        <v>854.4</v>
      </c>
      <c r="P148" s="23">
        <f t="shared" si="64"/>
        <v>854.4</v>
      </c>
      <c r="Q148" s="46"/>
    </row>
    <row r="149" spans="1:18" ht="23.25" customHeight="1">
      <c r="A149" s="20" t="s">
        <v>753</v>
      </c>
      <c r="B149" s="20" t="s">
        <v>845</v>
      </c>
      <c r="C149" s="1" t="s">
        <v>586</v>
      </c>
      <c r="D149" s="46" t="s">
        <v>587</v>
      </c>
      <c r="E149" s="46" t="s">
        <v>588</v>
      </c>
      <c r="F149" s="26" t="s">
        <v>589</v>
      </c>
      <c r="G149" s="23">
        <f>일위노임!G44</f>
        <v>0.34297</v>
      </c>
      <c r="H149" s="23">
        <f>합산자재!H156</f>
        <v>0</v>
      </c>
      <c r="I149" s="51" t="str">
        <f t="shared" si="60"/>
        <v/>
      </c>
      <c r="J149" s="23">
        <v>0.4</v>
      </c>
      <c r="K149" s="23">
        <f>합산자재!I156</f>
        <v>265406</v>
      </c>
      <c r="L149" s="51">
        <f t="shared" si="61"/>
        <v>91026.2</v>
      </c>
      <c r="M149" s="23">
        <f>합산자재!J156</f>
        <v>0</v>
      </c>
      <c r="N149" s="51" t="str">
        <f t="shared" si="62"/>
        <v/>
      </c>
      <c r="O149" s="23">
        <f t="shared" si="63"/>
        <v>265406</v>
      </c>
      <c r="P149" s="23">
        <f t="shared" si="64"/>
        <v>91026.2</v>
      </c>
      <c r="Q149" s="46"/>
    </row>
    <row r="150" spans="1:18" ht="23.25" customHeight="1">
      <c r="A150" s="20" t="s">
        <v>757</v>
      </c>
      <c r="B150" s="20" t="s">
        <v>845</v>
      </c>
      <c r="C150" s="1" t="s">
        <v>596</v>
      </c>
      <c r="D150" s="46" t="s">
        <v>587</v>
      </c>
      <c r="E150" s="46" t="s">
        <v>597</v>
      </c>
      <c r="F150" s="26" t="s">
        <v>589</v>
      </c>
      <c r="G150" s="23">
        <f>일위노임!G45</f>
        <v>0.20399999999999999</v>
      </c>
      <c r="H150" s="23">
        <f>합산자재!H160</f>
        <v>0</v>
      </c>
      <c r="I150" s="51" t="str">
        <f t="shared" si="60"/>
        <v/>
      </c>
      <c r="J150" s="23">
        <v>0.24</v>
      </c>
      <c r="K150" s="23">
        <f>합산자재!I160</f>
        <v>157068</v>
      </c>
      <c r="L150" s="51">
        <f t="shared" si="61"/>
        <v>32041.8</v>
      </c>
      <c r="M150" s="23">
        <f>합산자재!J160</f>
        <v>0</v>
      </c>
      <c r="N150" s="51" t="str">
        <f t="shared" si="62"/>
        <v/>
      </c>
      <c r="O150" s="23">
        <f t="shared" si="63"/>
        <v>157068</v>
      </c>
      <c r="P150" s="23">
        <f t="shared" si="64"/>
        <v>32041.8</v>
      </c>
      <c r="Q150" s="46"/>
    </row>
    <row r="151" spans="1:18" ht="23.25" customHeight="1">
      <c r="A151" s="20" t="s">
        <v>865</v>
      </c>
      <c r="B151" s="20" t="s">
        <v>845</v>
      </c>
      <c r="C151" s="1" t="s">
        <v>866</v>
      </c>
      <c r="D151" s="46" t="s">
        <v>867</v>
      </c>
      <c r="E151" s="46"/>
      <c r="F151" s="26" t="s">
        <v>769</v>
      </c>
      <c r="G151" s="23">
        <v>1</v>
      </c>
      <c r="H151" s="23"/>
      <c r="I151" s="51" t="str">
        <f t="shared" si="60"/>
        <v/>
      </c>
      <c r="J151" s="23">
        <v>1</v>
      </c>
      <c r="K151" s="23"/>
      <c r="L151" s="51" t="str">
        <f t="shared" si="61"/>
        <v/>
      </c>
      <c r="M151" s="23"/>
      <c r="N151" s="51" t="str">
        <f t="shared" si="62"/>
        <v/>
      </c>
      <c r="O151" s="23" t="str">
        <f t="shared" si="63"/>
        <v/>
      </c>
      <c r="P151" s="23" t="str">
        <f t="shared" si="64"/>
        <v/>
      </c>
      <c r="Q151" s="46"/>
    </row>
    <row r="152" spans="1:18" ht="23.25" customHeight="1">
      <c r="B152" s="20" t="s">
        <v>863</v>
      </c>
      <c r="D152" s="46" t="s">
        <v>864</v>
      </c>
      <c r="E152" s="46"/>
      <c r="F152" s="26"/>
      <c r="G152" s="23"/>
      <c r="H152" s="23"/>
      <c r="I152" s="51">
        <f>TRUNC(SUM(I141:I151))</f>
        <v>403208</v>
      </c>
      <c r="J152" s="23"/>
      <c r="K152" s="23"/>
      <c r="L152" s="51">
        <f>TRUNC(SUM(L141:L151))</f>
        <v>221981</v>
      </c>
      <c r="M152" s="23"/>
      <c r="N152" s="51">
        <f>TRUNC(SUM(N141:N151))</f>
        <v>1152</v>
      </c>
      <c r="O152" s="23" t="str">
        <f t="shared" si="63"/>
        <v/>
      </c>
      <c r="P152" s="23">
        <f t="shared" si="64"/>
        <v>626341</v>
      </c>
      <c r="Q152" s="46"/>
    </row>
    <row r="153" spans="1:18" ht="23.25" customHeight="1">
      <c r="D153" s="46"/>
      <c r="E153" s="46"/>
      <c r="F153" s="26"/>
      <c r="G153" s="23"/>
      <c r="H153" s="23"/>
      <c r="I153" s="51"/>
      <c r="J153" s="23"/>
      <c r="K153" s="23"/>
      <c r="L153" s="51"/>
      <c r="M153" s="23"/>
      <c r="N153" s="51"/>
      <c r="O153" s="23"/>
      <c r="P153" s="23"/>
      <c r="Q153" s="46"/>
    </row>
    <row r="154" spans="1:18" ht="23.25" customHeight="1">
      <c r="A154" s="20" t="s">
        <v>922</v>
      </c>
      <c r="B154" s="20" t="s">
        <v>881</v>
      </c>
      <c r="C154" s="1" t="s">
        <v>923</v>
      </c>
      <c r="D154" s="266" t="s">
        <v>921</v>
      </c>
      <c r="E154" s="268"/>
      <c r="F154" s="26"/>
      <c r="G154" s="23"/>
      <c r="H154" s="23"/>
      <c r="I154" s="51"/>
      <c r="J154" s="23"/>
      <c r="K154" s="23"/>
      <c r="L154" s="51"/>
      <c r="M154" s="23"/>
      <c r="N154" s="51"/>
      <c r="O154" s="23"/>
      <c r="P154" s="23"/>
      <c r="Q154" s="46"/>
    </row>
    <row r="155" spans="1:18" ht="23.25" customHeight="1">
      <c r="A155" s="20" t="s">
        <v>623</v>
      </c>
      <c r="B155" s="20" t="s">
        <v>849</v>
      </c>
      <c r="C155" s="1" t="s">
        <v>235</v>
      </c>
      <c r="D155" s="46" t="s">
        <v>236</v>
      </c>
      <c r="E155" s="46" t="s">
        <v>237</v>
      </c>
      <c r="F155" s="26" t="s">
        <v>238</v>
      </c>
      <c r="G155" s="23">
        <v>1</v>
      </c>
      <c r="H155" s="23">
        <f>합산자재!H27</f>
        <v>39600</v>
      </c>
      <c r="I155" s="51">
        <f t="shared" ref="I155:I160" si="65">IF(G155*H155&lt;&gt;0, TRUNC(G155*H155, 1), "")</f>
        <v>39600</v>
      </c>
      <c r="J155" s="23">
        <v>1</v>
      </c>
      <c r="K155" s="23">
        <f>합산자재!I27</f>
        <v>0</v>
      </c>
      <c r="L155" s="51" t="str">
        <f t="shared" ref="L155:L160" si="66">IF(G155*K155&lt;&gt;0, TRUNC(G155*K155, 1), "")</f>
        <v/>
      </c>
      <c r="M155" s="23">
        <f>합산자재!J27</f>
        <v>0</v>
      </c>
      <c r="N155" s="51" t="str">
        <f t="shared" ref="N155:N160" si="67">IF(G155*M155&lt;&gt;0, TRUNC(G155*M155, 1), "")</f>
        <v/>
      </c>
      <c r="O155" s="23">
        <f t="shared" ref="O155:O161" si="68">IF((H155+K155+M155)=0, "", (H155+K155+M155))</f>
        <v>39600</v>
      </c>
      <c r="P155" s="23">
        <f t="shared" ref="P155:P161" si="69">IF(SUM(I155,L155,N155)&lt;&gt;0,SUM(I155,L155,N155),"")</f>
        <v>39600</v>
      </c>
      <c r="Q155" s="46"/>
    </row>
    <row r="156" spans="1:18" ht="23.25" customHeight="1">
      <c r="A156" s="20" t="s">
        <v>622</v>
      </c>
      <c r="B156" s="20" t="s">
        <v>849</v>
      </c>
      <c r="C156" s="1" t="s">
        <v>233</v>
      </c>
      <c r="D156" s="46" t="s">
        <v>234</v>
      </c>
      <c r="E156" s="46"/>
      <c r="F156" s="26" t="s">
        <v>220</v>
      </c>
      <c r="G156" s="23">
        <v>1</v>
      </c>
      <c r="H156" s="23">
        <f>합산자재!H26</f>
        <v>3030</v>
      </c>
      <c r="I156" s="51">
        <f t="shared" si="65"/>
        <v>3030</v>
      </c>
      <c r="J156" s="23">
        <v>1</v>
      </c>
      <c r="K156" s="23">
        <f>합산자재!I26</f>
        <v>0</v>
      </c>
      <c r="L156" s="51" t="str">
        <f t="shared" si="66"/>
        <v/>
      </c>
      <c r="M156" s="23">
        <f>합산자재!J26</f>
        <v>0</v>
      </c>
      <c r="N156" s="51" t="str">
        <f t="shared" si="67"/>
        <v/>
      </c>
      <c r="O156" s="23">
        <f t="shared" si="68"/>
        <v>3030</v>
      </c>
      <c r="P156" s="23">
        <f t="shared" si="69"/>
        <v>3030</v>
      </c>
      <c r="Q156" s="46"/>
    </row>
    <row r="157" spans="1:18" ht="23.25" customHeight="1">
      <c r="A157" s="20" t="s">
        <v>621</v>
      </c>
      <c r="B157" s="20" t="s">
        <v>849</v>
      </c>
      <c r="C157" s="1" t="s">
        <v>230</v>
      </c>
      <c r="D157" s="46" t="s">
        <v>231</v>
      </c>
      <c r="E157" s="46" t="s">
        <v>232</v>
      </c>
      <c r="F157" s="26" t="s">
        <v>220</v>
      </c>
      <c r="G157" s="23">
        <v>1</v>
      </c>
      <c r="H157" s="23">
        <f>합산자재!H25</f>
        <v>27000</v>
      </c>
      <c r="I157" s="51">
        <f t="shared" si="65"/>
        <v>27000</v>
      </c>
      <c r="J157" s="23">
        <v>1</v>
      </c>
      <c r="K157" s="23">
        <f>합산자재!I25</f>
        <v>0</v>
      </c>
      <c r="L157" s="51" t="str">
        <f t="shared" si="66"/>
        <v/>
      </c>
      <c r="M157" s="23">
        <f>합산자재!J25</f>
        <v>0</v>
      </c>
      <c r="N157" s="51" t="str">
        <f t="shared" si="67"/>
        <v/>
      </c>
      <c r="O157" s="23">
        <f t="shared" si="68"/>
        <v>27000</v>
      </c>
      <c r="P157" s="23">
        <f t="shared" si="69"/>
        <v>27000</v>
      </c>
      <c r="Q157" s="46"/>
    </row>
    <row r="158" spans="1:18" ht="23.25" customHeight="1">
      <c r="A158" s="20" t="s">
        <v>755</v>
      </c>
      <c r="B158" s="20" t="s">
        <v>849</v>
      </c>
      <c r="C158" s="1" t="s">
        <v>592</v>
      </c>
      <c r="D158" s="46" t="s">
        <v>587</v>
      </c>
      <c r="E158" s="46" t="s">
        <v>593</v>
      </c>
      <c r="F158" s="26" t="s">
        <v>589</v>
      </c>
      <c r="G158" s="23">
        <f>일위노임!G49</f>
        <v>0.11219999999999999</v>
      </c>
      <c r="H158" s="23">
        <f>합산자재!H158</f>
        <v>0</v>
      </c>
      <c r="I158" s="51" t="str">
        <f t="shared" si="65"/>
        <v/>
      </c>
      <c r="J158" s="23">
        <v>0.13</v>
      </c>
      <c r="K158" s="23">
        <f>합산자재!I158</f>
        <v>420571</v>
      </c>
      <c r="L158" s="51">
        <f t="shared" si="66"/>
        <v>47188</v>
      </c>
      <c r="M158" s="23">
        <f>합산자재!J158</f>
        <v>0</v>
      </c>
      <c r="N158" s="51" t="str">
        <f t="shared" si="67"/>
        <v/>
      </c>
      <c r="O158" s="23">
        <f t="shared" si="68"/>
        <v>420571</v>
      </c>
      <c r="P158" s="23">
        <f t="shared" si="69"/>
        <v>47188</v>
      </c>
      <c r="Q158" s="46"/>
    </row>
    <row r="159" spans="1:18" ht="23.25" customHeight="1">
      <c r="A159" s="20" t="s">
        <v>757</v>
      </c>
      <c r="B159" s="20" t="s">
        <v>849</v>
      </c>
      <c r="C159" s="1" t="s">
        <v>596</v>
      </c>
      <c r="D159" s="46" t="s">
        <v>587</v>
      </c>
      <c r="E159" s="46" t="s">
        <v>597</v>
      </c>
      <c r="F159" s="26" t="s">
        <v>589</v>
      </c>
      <c r="G159" s="23">
        <f>일위노임!G50</f>
        <v>0.11219999999999999</v>
      </c>
      <c r="H159" s="23">
        <f>합산자재!H160</f>
        <v>0</v>
      </c>
      <c r="I159" s="51" t="str">
        <f t="shared" si="65"/>
        <v/>
      </c>
      <c r="J159" s="23">
        <v>0.13</v>
      </c>
      <c r="K159" s="23">
        <f>합산자재!I160</f>
        <v>157068</v>
      </c>
      <c r="L159" s="51">
        <f t="shared" si="66"/>
        <v>17623</v>
      </c>
      <c r="M159" s="23">
        <f>합산자재!J160</f>
        <v>0</v>
      </c>
      <c r="N159" s="51" t="str">
        <f t="shared" si="67"/>
        <v/>
      </c>
      <c r="O159" s="23">
        <f t="shared" si="68"/>
        <v>157068</v>
      </c>
      <c r="P159" s="23">
        <f t="shared" si="69"/>
        <v>17623</v>
      </c>
      <c r="Q159" s="46"/>
    </row>
    <row r="160" spans="1:18" ht="23.25" customHeight="1">
      <c r="A160" s="20" t="s">
        <v>865</v>
      </c>
      <c r="B160" s="20" t="s">
        <v>849</v>
      </c>
      <c r="C160" s="1" t="s">
        <v>866</v>
      </c>
      <c r="D160" s="46" t="s">
        <v>867</v>
      </c>
      <c r="E160" s="46"/>
      <c r="F160" s="26" t="s">
        <v>769</v>
      </c>
      <c r="G160" s="23">
        <v>1</v>
      </c>
      <c r="H160" s="23"/>
      <c r="I160" s="51" t="str">
        <f t="shared" si="65"/>
        <v/>
      </c>
      <c r="J160" s="23">
        <v>1</v>
      </c>
      <c r="K160" s="23"/>
      <c r="L160" s="51" t="str">
        <f t="shared" si="66"/>
        <v/>
      </c>
      <c r="M160" s="23"/>
      <c r="N160" s="51" t="str">
        <f t="shared" si="67"/>
        <v/>
      </c>
      <c r="O160" s="23" t="str">
        <f t="shared" si="68"/>
        <v/>
      </c>
      <c r="P160" s="23" t="str">
        <f t="shared" si="69"/>
        <v/>
      </c>
      <c r="Q160" s="46"/>
    </row>
    <row r="161" spans="1:17" ht="23.25" customHeight="1">
      <c r="B161" s="20" t="s">
        <v>863</v>
      </c>
      <c r="D161" s="46" t="s">
        <v>864</v>
      </c>
      <c r="E161" s="46"/>
      <c r="F161" s="26"/>
      <c r="G161" s="23"/>
      <c r="H161" s="23"/>
      <c r="I161" s="51">
        <f>TRUNC(SUM(I154:I160))</f>
        <v>69630</v>
      </c>
      <c r="J161" s="23"/>
      <c r="K161" s="23"/>
      <c r="L161" s="51">
        <f>TRUNC(SUM(L154:L160))</f>
        <v>64811</v>
      </c>
      <c r="M161" s="23"/>
      <c r="N161" s="51">
        <f>TRUNC(SUM(N154:N160))</f>
        <v>0</v>
      </c>
      <c r="O161" s="23" t="str">
        <f t="shared" si="68"/>
        <v/>
      </c>
      <c r="P161" s="23">
        <f t="shared" si="69"/>
        <v>134441</v>
      </c>
      <c r="Q161" s="46"/>
    </row>
    <row r="162" spans="1:17" ht="23.25" customHeight="1">
      <c r="D162" s="46"/>
      <c r="E162" s="46"/>
      <c r="F162" s="26"/>
      <c r="G162" s="23"/>
      <c r="H162" s="23"/>
      <c r="I162" s="51"/>
      <c r="J162" s="23"/>
      <c r="K162" s="23"/>
      <c r="L162" s="51"/>
      <c r="M162" s="23"/>
      <c r="N162" s="51"/>
      <c r="O162" s="23"/>
      <c r="P162" s="23"/>
      <c r="Q162" s="46"/>
    </row>
    <row r="163" spans="1:17" ht="23.25" customHeight="1">
      <c r="A163" s="20" t="s">
        <v>925</v>
      </c>
      <c r="B163" s="20" t="s">
        <v>881</v>
      </c>
      <c r="C163" s="1" t="s">
        <v>926</v>
      </c>
      <c r="D163" s="266" t="s">
        <v>924</v>
      </c>
      <c r="E163" s="268"/>
      <c r="F163" s="26"/>
      <c r="G163" s="23"/>
      <c r="H163" s="23"/>
      <c r="I163" s="51"/>
      <c r="J163" s="23"/>
      <c r="K163" s="23"/>
      <c r="L163" s="51"/>
      <c r="M163" s="23"/>
      <c r="N163" s="51"/>
      <c r="O163" s="23"/>
      <c r="P163" s="23"/>
      <c r="Q163" s="46"/>
    </row>
    <row r="164" spans="1:17" ht="23.25" customHeight="1">
      <c r="A164" s="20" t="s">
        <v>757</v>
      </c>
      <c r="B164" s="20" t="s">
        <v>852</v>
      </c>
      <c r="C164" s="1" t="s">
        <v>596</v>
      </c>
      <c r="D164" s="46" t="s">
        <v>587</v>
      </c>
      <c r="E164" s="46" t="s">
        <v>597</v>
      </c>
      <c r="F164" s="26" t="s">
        <v>589</v>
      </c>
      <c r="G164" s="23">
        <f>일위노임!G53</f>
        <v>0.17</v>
      </c>
      <c r="H164" s="23">
        <f>합산자재!H160</f>
        <v>0</v>
      </c>
      <c r="I164" s="51" t="str">
        <f>IF(G164*H164&lt;&gt;0, TRUNC(G164*H164, 1), "")</f>
        <v/>
      </c>
      <c r="J164" s="23">
        <v>0.2</v>
      </c>
      <c r="K164" s="23">
        <f>합산자재!I160</f>
        <v>157068</v>
      </c>
      <c r="L164" s="51">
        <f>IF(G164*K164&lt;&gt;0, TRUNC(G164*K164, 1), "")</f>
        <v>26701.5</v>
      </c>
      <c r="M164" s="23">
        <f>합산자재!J160</f>
        <v>0</v>
      </c>
      <c r="N164" s="51" t="str">
        <f>IF(G164*M164&lt;&gt;0, TRUNC(G164*M164, 1), "")</f>
        <v/>
      </c>
      <c r="O164" s="23">
        <f>IF((H164+K164+M164)=0, "", (H164+K164+M164))</f>
        <v>157068</v>
      </c>
      <c r="P164" s="23">
        <f>IF(SUM(I164,L164,N164)&lt;&gt;0,SUM(I164,L164,N164),"")</f>
        <v>26701.5</v>
      </c>
      <c r="Q164" s="46"/>
    </row>
    <row r="165" spans="1:17" ht="23.25" customHeight="1">
      <c r="B165" s="20" t="s">
        <v>863</v>
      </c>
      <c r="D165" s="46" t="s">
        <v>864</v>
      </c>
      <c r="E165" s="46"/>
      <c r="F165" s="26"/>
      <c r="G165" s="23"/>
      <c r="H165" s="23"/>
      <c r="I165" s="51">
        <f>TRUNC(SUM(I163:I164))</f>
        <v>0</v>
      </c>
      <c r="J165" s="23"/>
      <c r="K165" s="23"/>
      <c r="L165" s="51">
        <f>TRUNC(SUM(L163:L164))</f>
        <v>26701</v>
      </c>
      <c r="M165" s="23"/>
      <c r="N165" s="51">
        <f>TRUNC(SUM(N163:N164))</f>
        <v>0</v>
      </c>
      <c r="O165" s="23" t="str">
        <f>IF((H165+K165+M165)=0, "", (H165+K165+M165))</f>
        <v/>
      </c>
      <c r="P165" s="23">
        <f>IF(SUM(I165,L165,N165)&lt;&gt;0,SUM(I165,L165,N165),"")</f>
        <v>26701</v>
      </c>
      <c r="Q165" s="46"/>
    </row>
    <row r="166" spans="1:17" ht="23.25" customHeight="1">
      <c r="D166" s="46"/>
      <c r="E166" s="46"/>
      <c r="F166" s="26"/>
      <c r="G166" s="23"/>
      <c r="H166" s="23"/>
      <c r="I166" s="51"/>
      <c r="J166" s="23"/>
      <c r="K166" s="23"/>
      <c r="L166" s="51"/>
      <c r="M166" s="23"/>
      <c r="N166" s="51"/>
      <c r="O166" s="23"/>
      <c r="P166" s="23"/>
      <c r="Q166" s="46"/>
    </row>
    <row r="167" spans="1:17" ht="23.25" customHeight="1">
      <c r="A167" s="20" t="s">
        <v>928</v>
      </c>
      <c r="B167" s="20" t="s">
        <v>881</v>
      </c>
      <c r="C167" s="1" t="s">
        <v>929</v>
      </c>
      <c r="D167" s="266" t="s">
        <v>927</v>
      </c>
      <c r="E167" s="268"/>
      <c r="F167" s="26"/>
      <c r="G167" s="23"/>
      <c r="H167" s="23"/>
      <c r="I167" s="51"/>
      <c r="J167" s="23"/>
      <c r="K167" s="23"/>
      <c r="L167" s="51"/>
      <c r="M167" s="23"/>
      <c r="N167" s="51"/>
      <c r="O167" s="23"/>
      <c r="P167" s="23"/>
      <c r="Q167" s="46"/>
    </row>
    <row r="168" spans="1:17" ht="23.25" customHeight="1">
      <c r="A168" s="20" t="s">
        <v>757</v>
      </c>
      <c r="B168" s="20" t="s">
        <v>857</v>
      </c>
      <c r="C168" s="1" t="s">
        <v>596</v>
      </c>
      <c r="D168" s="46" t="s">
        <v>587</v>
      </c>
      <c r="E168" s="46" t="s">
        <v>597</v>
      </c>
      <c r="F168" s="26" t="s">
        <v>589</v>
      </c>
      <c r="G168" s="23">
        <f>일위노임!G56</f>
        <v>8.5000000000000006E-2</v>
      </c>
      <c r="H168" s="23">
        <f>합산자재!H160</f>
        <v>0</v>
      </c>
      <c r="I168" s="51" t="str">
        <f>IF(G168*H168&lt;&gt;0, TRUNC(G168*H168, 1), "")</f>
        <v/>
      </c>
      <c r="J168" s="23">
        <v>0.1</v>
      </c>
      <c r="K168" s="23">
        <f>합산자재!I160</f>
        <v>157068</v>
      </c>
      <c r="L168" s="51">
        <f>IF(G168*K168&lt;&gt;0, TRUNC(G168*K168, 1), "")</f>
        <v>13350.7</v>
      </c>
      <c r="M168" s="23">
        <f>합산자재!J160</f>
        <v>0</v>
      </c>
      <c r="N168" s="51" t="str">
        <f>IF(G168*M168&lt;&gt;0, TRUNC(G168*M168, 1), "")</f>
        <v/>
      </c>
      <c r="O168" s="23">
        <f>IF((H168+K168+M168)=0, "", (H168+K168+M168))</f>
        <v>157068</v>
      </c>
      <c r="P168" s="23">
        <f>IF(SUM(I168,L168,N168)&lt;&gt;0,SUM(I168,L168,N168),"")</f>
        <v>13350.7</v>
      </c>
      <c r="Q168" s="46"/>
    </row>
    <row r="169" spans="1:17" ht="23.25" customHeight="1">
      <c r="B169" s="20" t="s">
        <v>863</v>
      </c>
      <c r="D169" s="46" t="s">
        <v>864</v>
      </c>
      <c r="E169" s="46"/>
      <c r="F169" s="26"/>
      <c r="G169" s="23"/>
      <c r="H169" s="23"/>
      <c r="I169" s="51">
        <f>TRUNC(SUM(I167:I168))</f>
        <v>0</v>
      </c>
      <c r="J169" s="23"/>
      <c r="K169" s="23"/>
      <c r="L169" s="51">
        <f>TRUNC(SUM(L167:L168))</f>
        <v>13350</v>
      </c>
      <c r="M169" s="23"/>
      <c r="N169" s="51">
        <f>TRUNC(SUM(N167:N168))</f>
        <v>0</v>
      </c>
      <c r="O169" s="23" t="str">
        <f>IF((H169+K169+M169)=0, "", (H169+K169+M169))</f>
        <v/>
      </c>
      <c r="P169" s="23">
        <f>IF(SUM(I169,L169,N169)&lt;&gt;0,SUM(I169,L169,N169),"")</f>
        <v>13350</v>
      </c>
      <c r="Q169" s="46"/>
    </row>
    <row r="170" spans="1:17" ht="23.25" customHeight="1">
      <c r="D170" s="46"/>
      <c r="E170" s="46"/>
      <c r="F170" s="26"/>
      <c r="G170" s="23"/>
      <c r="H170" s="23"/>
      <c r="I170" s="51"/>
      <c r="J170" s="23"/>
      <c r="K170" s="23"/>
      <c r="L170" s="51"/>
      <c r="M170" s="23"/>
      <c r="N170" s="51"/>
      <c r="O170" s="23"/>
      <c r="P170" s="23"/>
      <c r="Q170" s="46"/>
    </row>
    <row r="171" spans="1:17" ht="23.25" customHeight="1">
      <c r="D171" s="46"/>
      <c r="E171" s="46"/>
      <c r="F171" s="26"/>
      <c r="G171" s="23"/>
      <c r="H171" s="23"/>
      <c r="I171" s="51"/>
      <c r="J171" s="23"/>
      <c r="K171" s="23"/>
      <c r="L171" s="51"/>
      <c r="M171" s="23"/>
      <c r="N171" s="51"/>
      <c r="O171" s="23"/>
      <c r="P171" s="23"/>
      <c r="Q171" s="46"/>
    </row>
    <row r="172" spans="1:17" ht="23.25" customHeight="1">
      <c r="D172" s="46"/>
      <c r="E172" s="46"/>
      <c r="F172" s="26"/>
      <c r="G172" s="23"/>
      <c r="H172" s="23"/>
      <c r="I172" s="51"/>
      <c r="J172" s="23"/>
      <c r="K172" s="23"/>
      <c r="L172" s="51"/>
      <c r="M172" s="23"/>
      <c r="N172" s="51"/>
      <c r="O172" s="23"/>
      <c r="P172" s="23"/>
      <c r="Q172" s="46"/>
    </row>
    <row r="173" spans="1:17" ht="23.25" customHeight="1">
      <c r="D173" s="46"/>
      <c r="E173" s="46"/>
      <c r="F173" s="26"/>
      <c r="G173" s="23"/>
      <c r="H173" s="23"/>
      <c r="I173" s="51"/>
      <c r="J173" s="23"/>
      <c r="K173" s="23"/>
      <c r="L173" s="51"/>
      <c r="M173" s="23"/>
      <c r="N173" s="51"/>
      <c r="O173" s="23"/>
      <c r="P173" s="23"/>
      <c r="Q173" s="46"/>
    </row>
    <row r="174" spans="1:17" ht="23.25" customHeight="1">
      <c r="D174" s="46"/>
      <c r="E174" s="46"/>
      <c r="F174" s="26"/>
      <c r="G174" s="23"/>
      <c r="H174" s="23"/>
      <c r="I174" s="51"/>
      <c r="J174" s="23"/>
      <c r="K174" s="23"/>
      <c r="L174" s="51"/>
      <c r="M174" s="23"/>
      <c r="N174" s="51"/>
      <c r="O174" s="23"/>
      <c r="P174" s="23"/>
      <c r="Q174" s="46"/>
    </row>
    <row r="175" spans="1:17" ht="23.25" customHeight="1">
      <c r="D175" s="46"/>
      <c r="E175" s="46"/>
      <c r="F175" s="26"/>
      <c r="G175" s="23"/>
      <c r="H175" s="23"/>
      <c r="I175" s="51"/>
      <c r="J175" s="23"/>
      <c r="K175" s="23"/>
      <c r="L175" s="51"/>
      <c r="M175" s="23"/>
      <c r="N175" s="51"/>
      <c r="O175" s="23"/>
      <c r="P175" s="23"/>
      <c r="Q175" s="46"/>
    </row>
    <row r="176" spans="1:17" ht="23.25" customHeight="1">
      <c r="D176" s="46"/>
      <c r="E176" s="46"/>
      <c r="F176" s="26"/>
      <c r="G176" s="23"/>
      <c r="H176" s="23"/>
      <c r="I176" s="51"/>
      <c r="J176" s="23"/>
      <c r="K176" s="23"/>
      <c r="L176" s="51"/>
      <c r="M176" s="23"/>
      <c r="N176" s="51"/>
      <c r="O176" s="23"/>
      <c r="P176" s="23"/>
      <c r="Q176" s="46"/>
    </row>
    <row r="177" spans="4:17" ht="23.25" customHeight="1">
      <c r="D177" s="46"/>
      <c r="E177" s="46"/>
      <c r="F177" s="26"/>
      <c r="G177" s="23"/>
      <c r="H177" s="23"/>
      <c r="I177" s="51"/>
      <c r="J177" s="23"/>
      <c r="K177" s="23"/>
      <c r="L177" s="51"/>
      <c r="M177" s="23"/>
      <c r="N177" s="51"/>
      <c r="O177" s="23"/>
      <c r="P177" s="23"/>
      <c r="Q177" s="46"/>
    </row>
    <row r="178" spans="4:17" ht="23.25" customHeight="1">
      <c r="D178" s="46"/>
      <c r="E178" s="46"/>
      <c r="F178" s="26"/>
      <c r="G178" s="23"/>
      <c r="H178" s="23"/>
      <c r="I178" s="51"/>
      <c r="J178" s="23"/>
      <c r="K178" s="23"/>
      <c r="L178" s="51"/>
      <c r="M178" s="23"/>
      <c r="N178" s="51"/>
      <c r="O178" s="23"/>
      <c r="P178" s="23"/>
      <c r="Q178" s="46"/>
    </row>
    <row r="179" spans="4:17" ht="23.25" customHeight="1">
      <c r="D179" s="46"/>
      <c r="E179" s="46"/>
      <c r="F179" s="26"/>
      <c r="G179" s="23"/>
      <c r="H179" s="23"/>
      <c r="I179" s="51"/>
      <c r="J179" s="23"/>
      <c r="K179" s="23"/>
      <c r="L179" s="51"/>
      <c r="M179" s="23"/>
      <c r="N179" s="51"/>
      <c r="O179" s="23"/>
      <c r="P179" s="23"/>
      <c r="Q179" s="46"/>
    </row>
    <row r="180" spans="4:17" ht="23.25" customHeight="1">
      <c r="D180" s="46"/>
      <c r="E180" s="46"/>
      <c r="F180" s="26"/>
      <c r="G180" s="23"/>
      <c r="H180" s="23"/>
      <c r="I180" s="51"/>
      <c r="J180" s="23"/>
      <c r="K180" s="23"/>
      <c r="L180" s="51"/>
      <c r="M180" s="23"/>
      <c r="N180" s="51"/>
      <c r="O180" s="23"/>
      <c r="P180" s="23"/>
      <c r="Q180" s="46"/>
    </row>
    <row r="181" spans="4:17" ht="23.25" customHeight="1">
      <c r="D181" s="46"/>
      <c r="E181" s="46"/>
      <c r="F181" s="26"/>
      <c r="G181" s="23"/>
      <c r="H181" s="23"/>
      <c r="I181" s="51"/>
      <c r="J181" s="23"/>
      <c r="K181" s="23"/>
      <c r="L181" s="51"/>
      <c r="M181" s="23"/>
      <c r="N181" s="51"/>
      <c r="O181" s="23"/>
      <c r="P181" s="23"/>
      <c r="Q181" s="46"/>
    </row>
    <row r="182" spans="4:17" ht="23.25" customHeight="1">
      <c r="D182" s="46"/>
      <c r="E182" s="46"/>
      <c r="F182" s="26"/>
      <c r="G182" s="23"/>
      <c r="H182" s="23"/>
      <c r="I182" s="51"/>
      <c r="J182" s="23"/>
      <c r="K182" s="23"/>
      <c r="L182" s="51"/>
      <c r="M182" s="23"/>
      <c r="N182" s="51"/>
      <c r="O182" s="23"/>
      <c r="P182" s="23"/>
      <c r="Q182" s="46"/>
    </row>
    <row r="183" spans="4:17" ht="23.25" customHeight="1">
      <c r="D183" s="46"/>
      <c r="E183" s="46"/>
      <c r="F183" s="26"/>
      <c r="G183" s="23"/>
      <c r="H183" s="23"/>
      <c r="I183" s="51"/>
      <c r="J183" s="23"/>
      <c r="K183" s="23"/>
      <c r="L183" s="51"/>
      <c r="M183" s="23"/>
      <c r="N183" s="51"/>
      <c r="O183" s="23"/>
      <c r="P183" s="23"/>
      <c r="Q183" s="46"/>
    </row>
    <row r="184" spans="4:17" ht="23.25" customHeight="1">
      <c r="D184" s="46"/>
      <c r="E184" s="46"/>
      <c r="F184" s="26"/>
      <c r="G184" s="23"/>
      <c r="H184" s="23"/>
      <c r="I184" s="51"/>
      <c r="J184" s="23"/>
      <c r="K184" s="23"/>
      <c r="L184" s="51"/>
      <c r="M184" s="23"/>
      <c r="N184" s="51"/>
      <c r="O184" s="23"/>
      <c r="P184" s="23"/>
      <c r="Q184" s="46"/>
    </row>
    <row r="185" spans="4:17" ht="23.25" customHeight="1">
      <c r="D185" s="46"/>
      <c r="E185" s="46"/>
      <c r="F185" s="26"/>
      <c r="G185" s="23"/>
      <c r="H185" s="23"/>
      <c r="I185" s="51"/>
      <c r="J185" s="23"/>
      <c r="K185" s="23"/>
      <c r="L185" s="51"/>
      <c r="M185" s="23"/>
      <c r="N185" s="51"/>
      <c r="O185" s="23"/>
      <c r="P185" s="23"/>
      <c r="Q185" s="46"/>
    </row>
  </sheetData>
  <mergeCells count="32">
    <mergeCell ref="W1:Y1"/>
    <mergeCell ref="B2:B3"/>
    <mergeCell ref="C2:C3"/>
    <mergeCell ref="Q2:Q3"/>
    <mergeCell ref="P2:P3"/>
    <mergeCell ref="J2:L2"/>
    <mergeCell ref="F2:F3"/>
    <mergeCell ref="G2:G3"/>
    <mergeCell ref="H2:I2"/>
    <mergeCell ref="A2:A3"/>
    <mergeCell ref="E2:E3"/>
    <mergeCell ref="D2:D3"/>
    <mergeCell ref="D1:N1"/>
    <mergeCell ref="M2:N2"/>
    <mergeCell ref="D4:E4"/>
    <mergeCell ref="D9:E9"/>
    <mergeCell ref="D14:E14"/>
    <mergeCell ref="D24:E24"/>
    <mergeCell ref="D34:E34"/>
    <mergeCell ref="D44:E44"/>
    <mergeCell ref="D54:E54"/>
    <mergeCell ref="D64:E64"/>
    <mergeCell ref="D74:E74"/>
    <mergeCell ref="D85:E85"/>
    <mergeCell ref="D154:E154"/>
    <mergeCell ref="D163:E163"/>
    <mergeCell ref="D167:E167"/>
    <mergeCell ref="D96:E96"/>
    <mergeCell ref="D105:E105"/>
    <mergeCell ref="D117:E117"/>
    <mergeCell ref="D129:E129"/>
    <mergeCell ref="D141:E141"/>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75" orientation="landscape" verticalDpi="0" r:id="rId1"/>
  <headerFooter alignWithMargins="0"/>
</worksheet>
</file>

<file path=xl/worksheets/sheet9.xml><?xml version="1.0" encoding="utf-8"?>
<worksheet xmlns="http://schemas.openxmlformats.org/spreadsheetml/2006/main" xmlns:r="http://schemas.openxmlformats.org/officeDocument/2006/relationships">
  <dimension ref="A1:AC81"/>
  <sheetViews>
    <sheetView topLeftCell="D1" workbookViewId="0">
      <pane ySplit="3" topLeftCell="A4" activePane="bottomLeft" state="frozen"/>
      <selection activeCell="D4" sqref="D4:Q4"/>
      <selection pane="bottomLeft" activeCell="D4" sqref="D4:Q4"/>
    </sheetView>
  </sheetViews>
  <sheetFormatPr defaultRowHeight="21.95" customHeight="1"/>
  <cols>
    <col min="1" max="1" width="4.6640625" style="2" hidden="1" customWidth="1"/>
    <col min="2" max="2" width="6.5546875" style="20" hidden="1" customWidth="1"/>
    <col min="3" max="3" width="10.77734375" style="20" hidden="1" customWidth="1"/>
    <col min="4" max="5" width="24.33203125" style="20" customWidth="1"/>
    <col min="6" max="6" width="4.5546875" style="21" customWidth="1"/>
    <col min="7" max="7" width="10.109375" style="21" customWidth="1"/>
    <col min="8" max="8" width="9.33203125" style="21" customWidth="1"/>
    <col min="9" max="9" width="10" style="21" customWidth="1"/>
    <col min="10" max="10" width="5.21875" style="21" customWidth="1"/>
    <col min="11" max="11" width="4.77734375" style="20" hidden="1" customWidth="1"/>
    <col min="12" max="12" width="14.109375" style="21" customWidth="1"/>
    <col min="13" max="13" width="7.21875" style="21" customWidth="1"/>
    <col min="14" max="14" width="5.44140625" style="21" customWidth="1"/>
    <col min="15" max="15" width="8.77734375" style="21" customWidth="1"/>
    <col min="16" max="16" width="2.44140625" style="36" hidden="1" customWidth="1"/>
    <col min="17" max="17" width="1.21875" style="36" hidden="1" customWidth="1"/>
    <col min="18" max="18" width="5.109375" style="36" hidden="1" customWidth="1"/>
    <col min="19" max="19" width="9.21875" style="2" customWidth="1"/>
    <col min="20" max="20" width="11.109375" style="2" customWidth="1"/>
    <col min="21" max="29" width="8.88671875" style="2"/>
    <col min="30" max="55" width="11.77734375" style="2" customWidth="1"/>
    <col min="56" max="16384" width="8.88671875" style="2"/>
  </cols>
  <sheetData>
    <row r="1" spans="1:29" ht="21.95" customHeight="1">
      <c r="B1" s="20" t="s">
        <v>794</v>
      </c>
      <c r="D1" s="277" t="s">
        <v>759</v>
      </c>
      <c r="E1" s="278"/>
      <c r="F1" s="278"/>
      <c r="G1" s="278"/>
      <c r="H1" s="278"/>
      <c r="I1" s="278"/>
      <c r="J1" s="278"/>
      <c r="K1" s="278"/>
      <c r="L1" s="278"/>
      <c r="M1" s="278"/>
      <c r="N1" s="278"/>
      <c r="O1" s="278"/>
      <c r="P1" s="47"/>
      <c r="Q1" s="47"/>
      <c r="R1" s="47"/>
      <c r="AA1" s="2" t="s">
        <v>760</v>
      </c>
      <c r="AB1" s="2" t="s">
        <v>761</v>
      </c>
      <c r="AC1" s="2" t="s">
        <v>762</v>
      </c>
    </row>
    <row r="2" spans="1:29" s="17" customFormat="1" ht="21.95" customHeight="1">
      <c r="A2" s="279" t="s">
        <v>127</v>
      </c>
      <c r="B2" s="272" t="s">
        <v>128</v>
      </c>
      <c r="C2" s="272" t="s">
        <v>129</v>
      </c>
      <c r="D2" s="273" t="s">
        <v>130</v>
      </c>
      <c r="E2" s="273" t="s">
        <v>131</v>
      </c>
      <c r="F2" s="275" t="s">
        <v>132</v>
      </c>
      <c r="G2" s="275" t="s">
        <v>133</v>
      </c>
      <c r="H2" s="275"/>
      <c r="I2" s="275"/>
      <c r="J2" s="275"/>
      <c r="K2" s="273" t="s">
        <v>129</v>
      </c>
      <c r="L2" s="275" t="s">
        <v>134</v>
      </c>
      <c r="M2" s="275"/>
      <c r="N2" s="275"/>
      <c r="O2" s="275"/>
      <c r="P2" s="275" t="s">
        <v>135</v>
      </c>
      <c r="Q2" s="275"/>
      <c r="R2" s="275"/>
      <c r="S2" s="280" t="s">
        <v>136</v>
      </c>
      <c r="T2" s="280" t="s">
        <v>137</v>
      </c>
    </row>
    <row r="3" spans="1:29" s="17" customFormat="1" ht="21.95" customHeight="1">
      <c r="A3" s="279"/>
      <c r="B3" s="272"/>
      <c r="C3" s="272"/>
      <c r="D3" s="273"/>
      <c r="E3" s="273"/>
      <c r="F3" s="275"/>
      <c r="G3" s="55" t="s">
        <v>138</v>
      </c>
      <c r="H3" s="55" t="s">
        <v>139</v>
      </c>
      <c r="I3" s="55" t="s">
        <v>140</v>
      </c>
      <c r="J3" s="55" t="s">
        <v>141</v>
      </c>
      <c r="K3" s="281"/>
      <c r="L3" s="55" t="s">
        <v>142</v>
      </c>
      <c r="M3" s="55" t="s">
        <v>143</v>
      </c>
      <c r="N3" s="55" t="s">
        <v>144</v>
      </c>
      <c r="O3" s="55" t="s">
        <v>145</v>
      </c>
      <c r="P3" s="55" t="s">
        <v>146</v>
      </c>
      <c r="Q3" s="55" t="s">
        <v>147</v>
      </c>
      <c r="R3" s="55" t="s">
        <v>148</v>
      </c>
      <c r="S3" s="280"/>
      <c r="T3" s="280"/>
    </row>
    <row r="4" spans="1:29" ht="21.95" customHeight="1">
      <c r="B4" s="20" t="s">
        <v>777</v>
      </c>
      <c r="D4" s="266" t="s">
        <v>776</v>
      </c>
      <c r="E4" s="267"/>
      <c r="F4" s="267"/>
      <c r="G4" s="267"/>
      <c r="H4" s="267"/>
      <c r="I4" s="267"/>
      <c r="J4" s="267"/>
      <c r="K4" s="267"/>
      <c r="L4" s="267"/>
      <c r="M4" s="267"/>
      <c r="N4" s="267"/>
      <c r="O4" s="267"/>
      <c r="P4" s="267"/>
      <c r="Q4" s="267"/>
      <c r="R4" s="267"/>
      <c r="S4" s="267"/>
      <c r="T4" s="268"/>
    </row>
    <row r="5" spans="1:29" ht="21.95" customHeight="1">
      <c r="B5" s="20" t="s">
        <v>763</v>
      </c>
      <c r="C5" s="20" t="s">
        <v>364</v>
      </c>
      <c r="D5" s="46" t="s">
        <v>365</v>
      </c>
      <c r="E5" s="46" t="s">
        <v>366</v>
      </c>
      <c r="F5" s="23" t="s">
        <v>220</v>
      </c>
      <c r="G5" s="23">
        <v>1</v>
      </c>
      <c r="H5" s="23">
        <f>IF(I5&lt;&gt;0, G5-I5, "")</f>
        <v>0</v>
      </c>
      <c r="I5" s="23">
        <v>1</v>
      </c>
      <c r="J5" s="23"/>
      <c r="K5" s="46" t="s">
        <v>753</v>
      </c>
      <c r="L5" s="23" t="s">
        <v>588</v>
      </c>
      <c r="M5" s="23">
        <v>3.5999999999999997E-2</v>
      </c>
      <c r="N5" s="23">
        <v>150</v>
      </c>
      <c r="O5" s="23">
        <f>IF(I5*M5=0, "", I5*M5*(N5/100))</f>
        <v>5.3999999999999992E-2</v>
      </c>
      <c r="P5" s="37"/>
      <c r="Q5" s="37">
        <f>TRUNC(P5*M5*N5/100)</f>
        <v>0</v>
      </c>
      <c r="R5" s="37"/>
      <c r="S5" s="18" t="s">
        <v>764</v>
      </c>
      <c r="T5" s="18"/>
      <c r="AA5" s="2">
        <f>O5</f>
        <v>5.3999999999999992E-2</v>
      </c>
    </row>
    <row r="6" spans="1:29" ht="21.95" customHeight="1">
      <c r="B6" s="20" t="s">
        <v>763</v>
      </c>
      <c r="C6" s="20" t="s">
        <v>586</v>
      </c>
      <c r="D6" s="46" t="s">
        <v>587</v>
      </c>
      <c r="E6" s="46" t="s">
        <v>588</v>
      </c>
      <c r="F6" s="23" t="s">
        <v>589</v>
      </c>
      <c r="G6" s="23">
        <f>IF(H6*I6/100 &lt;1, TRUNC(H6*I6/100, 옵션!$E$13), TRUNC(H6*I6/100, 옵션!$E$13))</f>
        <v>4.5900000000000003E-2</v>
      </c>
      <c r="H6" s="23">
        <f>옵션!$B$13</f>
        <v>85</v>
      </c>
      <c r="I6" s="23">
        <f>SUM(AA5:AA5)</f>
        <v>5.3999999999999992E-2</v>
      </c>
      <c r="J6" s="23"/>
      <c r="K6" s="46"/>
      <c r="L6" s="23"/>
      <c r="M6" s="23"/>
      <c r="N6" s="23"/>
      <c r="O6" s="23" t="str">
        <f>IF(I6*M6=0, "", I6*M6*(N6/100))</f>
        <v/>
      </c>
      <c r="P6" s="37"/>
      <c r="Q6" s="37">
        <f>TRUNC(P6*M6*N6/100)</f>
        <v>0</v>
      </c>
      <c r="R6" s="37"/>
      <c r="S6" s="18"/>
      <c r="T6" s="18"/>
      <c r="Z6" s="2" t="s">
        <v>765</v>
      </c>
      <c r="AA6" s="2">
        <f>SUM(AA5:AA5)</f>
        <v>5.3999999999999992E-2</v>
      </c>
    </row>
    <row r="7" spans="1:29" ht="21.95" customHeight="1">
      <c r="B7" s="20" t="s">
        <v>777</v>
      </c>
      <c r="D7" s="266" t="s">
        <v>778</v>
      </c>
      <c r="E7" s="267"/>
      <c r="F7" s="267"/>
      <c r="G7" s="267"/>
      <c r="H7" s="267"/>
      <c r="I7" s="267"/>
      <c r="J7" s="267"/>
      <c r="K7" s="267"/>
      <c r="L7" s="267"/>
      <c r="M7" s="267"/>
      <c r="N7" s="267"/>
      <c r="O7" s="267"/>
      <c r="P7" s="267"/>
      <c r="Q7" s="267"/>
      <c r="R7" s="267"/>
      <c r="S7" s="267"/>
      <c r="T7" s="268"/>
    </row>
    <row r="8" spans="1:29" ht="21.95" customHeight="1">
      <c r="B8" s="20" t="s">
        <v>763</v>
      </c>
      <c r="C8" s="20" t="s">
        <v>364</v>
      </c>
      <c r="D8" s="46" t="s">
        <v>365</v>
      </c>
      <c r="E8" s="46" t="s">
        <v>366</v>
      </c>
      <c r="F8" s="23" t="s">
        <v>220</v>
      </c>
      <c r="G8" s="23">
        <v>1</v>
      </c>
      <c r="H8" s="23">
        <f>IF(I8&lt;&gt;0, G8-I8, "")</f>
        <v>0</v>
      </c>
      <c r="I8" s="23">
        <v>1</v>
      </c>
      <c r="J8" s="23"/>
      <c r="K8" s="46" t="s">
        <v>753</v>
      </c>
      <c r="L8" s="23" t="s">
        <v>588</v>
      </c>
      <c r="M8" s="23">
        <v>3.5999999999999997E-2</v>
      </c>
      <c r="N8" s="23">
        <v>150</v>
      </c>
      <c r="O8" s="23">
        <f>IF(I8*M8=0, "", I8*M8*(N8/100))</f>
        <v>5.3999999999999992E-2</v>
      </c>
      <c r="P8" s="37"/>
      <c r="Q8" s="37">
        <f>TRUNC(P8*M8*N8/100)</f>
        <v>0</v>
      </c>
      <c r="R8" s="37"/>
      <c r="S8" s="18" t="s">
        <v>764</v>
      </c>
      <c r="T8" s="18"/>
      <c r="AA8" s="2">
        <f>O8</f>
        <v>5.3999999999999992E-2</v>
      </c>
    </row>
    <row r="9" spans="1:29" ht="21.95" customHeight="1">
      <c r="B9" s="20" t="s">
        <v>763</v>
      </c>
      <c r="C9" s="20" t="s">
        <v>586</v>
      </c>
      <c r="D9" s="46" t="s">
        <v>587</v>
      </c>
      <c r="E9" s="46" t="s">
        <v>588</v>
      </c>
      <c r="F9" s="23" t="s">
        <v>589</v>
      </c>
      <c r="G9" s="23">
        <f>IF(H9*I9/100 &lt;1, TRUNC(H9*I9/100, 옵션!$E$13), TRUNC(H9*I9/100, 옵션!$E$13))</f>
        <v>4.5900000000000003E-2</v>
      </c>
      <c r="H9" s="23">
        <f>옵션!$B$13</f>
        <v>85</v>
      </c>
      <c r="I9" s="23">
        <f>SUM(AA8:AA8)</f>
        <v>5.3999999999999992E-2</v>
      </c>
      <c r="J9" s="23"/>
      <c r="K9" s="46"/>
      <c r="L9" s="23"/>
      <c r="M9" s="23"/>
      <c r="N9" s="23"/>
      <c r="O9" s="23" t="str">
        <f>IF(I9*M9=0, "", I9*M9*(N9/100))</f>
        <v/>
      </c>
      <c r="P9" s="37"/>
      <c r="Q9" s="37">
        <f>TRUNC(P9*M9*N9/100)</f>
        <v>0</v>
      </c>
      <c r="R9" s="37"/>
      <c r="S9" s="18"/>
      <c r="T9" s="18"/>
      <c r="Z9" s="2" t="s">
        <v>765</v>
      </c>
      <c r="AA9" s="2">
        <f>SUM(AA8:AA8)</f>
        <v>5.3999999999999992E-2</v>
      </c>
    </row>
    <row r="10" spans="1:29" ht="21.95" customHeight="1">
      <c r="B10" s="20" t="s">
        <v>777</v>
      </c>
      <c r="D10" s="266" t="s">
        <v>779</v>
      </c>
      <c r="E10" s="267"/>
      <c r="F10" s="267"/>
      <c r="G10" s="267"/>
      <c r="H10" s="267"/>
      <c r="I10" s="267"/>
      <c r="J10" s="267"/>
      <c r="K10" s="267"/>
      <c r="L10" s="267"/>
      <c r="M10" s="267"/>
      <c r="N10" s="267"/>
      <c r="O10" s="267"/>
      <c r="P10" s="267"/>
      <c r="Q10" s="267"/>
      <c r="R10" s="267"/>
      <c r="S10" s="267"/>
      <c r="T10" s="268"/>
    </row>
    <row r="11" spans="1:29" ht="21.95" customHeight="1">
      <c r="B11" s="20" t="s">
        <v>763</v>
      </c>
      <c r="C11" s="20" t="s">
        <v>364</v>
      </c>
      <c r="D11" s="46" t="s">
        <v>365</v>
      </c>
      <c r="E11" s="46" t="s">
        <v>366</v>
      </c>
      <c r="F11" s="23" t="s">
        <v>220</v>
      </c>
      <c r="G11" s="23">
        <v>1</v>
      </c>
      <c r="H11" s="23">
        <f>IF(I11&lt;&gt;0, G11-I11, "")</f>
        <v>0</v>
      </c>
      <c r="I11" s="23">
        <v>1</v>
      </c>
      <c r="J11" s="23"/>
      <c r="K11" s="46" t="s">
        <v>753</v>
      </c>
      <c r="L11" s="23" t="s">
        <v>588</v>
      </c>
      <c r="M11" s="23">
        <v>3.5999999999999997E-2</v>
      </c>
      <c r="N11" s="23">
        <v>150</v>
      </c>
      <c r="O11" s="23">
        <f>IF(I11*M11=0, "", I11*M11*(N11/100))</f>
        <v>5.3999999999999992E-2</v>
      </c>
      <c r="P11" s="37"/>
      <c r="Q11" s="37">
        <f>TRUNC(P11*M11*N11/100)</f>
        <v>0</v>
      </c>
      <c r="R11" s="37"/>
      <c r="S11" s="18" t="s">
        <v>764</v>
      </c>
      <c r="T11" s="18"/>
      <c r="AA11" s="2">
        <f>O11</f>
        <v>5.3999999999999992E-2</v>
      </c>
    </row>
    <row r="12" spans="1:29" ht="21.95" customHeight="1">
      <c r="B12" s="20" t="s">
        <v>763</v>
      </c>
      <c r="C12" s="20" t="s">
        <v>586</v>
      </c>
      <c r="D12" s="46" t="s">
        <v>587</v>
      </c>
      <c r="E12" s="46" t="s">
        <v>588</v>
      </c>
      <c r="F12" s="23" t="s">
        <v>589</v>
      </c>
      <c r="G12" s="23">
        <f>IF(H12*I12/100 &lt;1, TRUNC(H12*I12/100, 옵션!$E$13), TRUNC(H12*I12/100, 옵션!$E$13))</f>
        <v>4.5900000000000003E-2</v>
      </c>
      <c r="H12" s="23">
        <f>옵션!$B$13</f>
        <v>85</v>
      </c>
      <c r="I12" s="23">
        <f>SUM(AA11:AA11)</f>
        <v>5.3999999999999992E-2</v>
      </c>
      <c r="J12" s="23"/>
      <c r="K12" s="46"/>
      <c r="L12" s="23"/>
      <c r="M12" s="23"/>
      <c r="N12" s="23"/>
      <c r="O12" s="23" t="str">
        <f>IF(I12*M12=0, "", I12*M12*(N12/100))</f>
        <v/>
      </c>
      <c r="P12" s="37"/>
      <c r="Q12" s="37">
        <f>TRUNC(P12*M12*N12/100)</f>
        <v>0</v>
      </c>
      <c r="R12" s="37"/>
      <c r="S12" s="18"/>
      <c r="T12" s="18"/>
      <c r="Z12" s="2" t="s">
        <v>765</v>
      </c>
      <c r="AA12" s="2">
        <f>SUM(AA11:AA11)</f>
        <v>5.3999999999999992E-2</v>
      </c>
    </row>
    <row r="13" spans="1:29" ht="21.95" customHeight="1">
      <c r="B13" s="20" t="s">
        <v>781</v>
      </c>
      <c r="D13" s="266" t="s">
        <v>780</v>
      </c>
      <c r="E13" s="267"/>
      <c r="F13" s="267"/>
      <c r="G13" s="267"/>
      <c r="H13" s="267"/>
      <c r="I13" s="267"/>
      <c r="J13" s="267"/>
      <c r="K13" s="267"/>
      <c r="L13" s="267"/>
      <c r="M13" s="267"/>
      <c r="N13" s="267"/>
      <c r="O13" s="267"/>
      <c r="P13" s="267"/>
      <c r="Q13" s="267"/>
      <c r="R13" s="267"/>
      <c r="S13" s="267"/>
      <c r="T13" s="268"/>
    </row>
    <row r="14" spans="1:29" ht="21.95" customHeight="1">
      <c r="B14" s="20" t="s">
        <v>763</v>
      </c>
      <c r="C14" s="20" t="s">
        <v>364</v>
      </c>
      <c r="D14" s="46" t="s">
        <v>365</v>
      </c>
      <c r="E14" s="46" t="s">
        <v>366</v>
      </c>
      <c r="F14" s="23" t="s">
        <v>220</v>
      </c>
      <c r="G14" s="23">
        <v>1</v>
      </c>
      <c r="H14" s="23">
        <f>IF(I14&lt;&gt;0, G14-I14, "")</f>
        <v>0</v>
      </c>
      <c r="I14" s="23">
        <v>1</v>
      </c>
      <c r="J14" s="23"/>
      <c r="K14" s="46" t="s">
        <v>753</v>
      </c>
      <c r="L14" s="23" t="s">
        <v>588</v>
      </c>
      <c r="M14" s="23">
        <v>3.5999999999999997E-2</v>
      </c>
      <c r="N14" s="23">
        <v>150</v>
      </c>
      <c r="O14" s="23">
        <f>IF(I14*M14=0, "", I14*M14*(N14/100))</f>
        <v>5.3999999999999992E-2</v>
      </c>
      <c r="P14" s="37"/>
      <c r="Q14" s="37">
        <f>TRUNC(P14*M14*N14/100)</f>
        <v>0</v>
      </c>
      <c r="R14" s="37"/>
      <c r="S14" s="18" t="s">
        <v>764</v>
      </c>
      <c r="T14" s="18"/>
      <c r="AA14" s="2">
        <f>O14</f>
        <v>5.3999999999999992E-2</v>
      </c>
    </row>
    <row r="15" spans="1:29" ht="21.95" customHeight="1">
      <c r="B15" s="20" t="s">
        <v>763</v>
      </c>
      <c r="C15" s="20" t="s">
        <v>586</v>
      </c>
      <c r="D15" s="46" t="s">
        <v>587</v>
      </c>
      <c r="E15" s="46" t="s">
        <v>588</v>
      </c>
      <c r="F15" s="23" t="s">
        <v>589</v>
      </c>
      <c r="G15" s="23">
        <f>IF(H15*I15/100 &lt;1, TRUNC(H15*I15/100, 옵션!$E$13), TRUNC(H15*I15/100, 옵션!$E$13))</f>
        <v>4.5900000000000003E-2</v>
      </c>
      <c r="H15" s="23">
        <f>옵션!$B$13</f>
        <v>85</v>
      </c>
      <c r="I15" s="23">
        <f>SUM(AA14:AA14)</f>
        <v>5.3999999999999992E-2</v>
      </c>
      <c r="J15" s="23"/>
      <c r="K15" s="46"/>
      <c r="L15" s="23"/>
      <c r="M15" s="23"/>
      <c r="N15" s="23"/>
      <c r="O15" s="23" t="str">
        <f>IF(I15*M15=0, "", I15*M15*(N15/100))</f>
        <v/>
      </c>
      <c r="P15" s="37"/>
      <c r="Q15" s="37">
        <f>TRUNC(P15*M15*N15/100)</f>
        <v>0</v>
      </c>
      <c r="R15" s="37"/>
      <c r="S15" s="18"/>
      <c r="T15" s="18"/>
      <c r="Z15" s="2" t="s">
        <v>765</v>
      </c>
      <c r="AA15" s="2">
        <f>SUM(AA14:AA14)</f>
        <v>5.3999999999999992E-2</v>
      </c>
    </row>
    <row r="16" spans="1:29" ht="21.95" customHeight="1">
      <c r="B16" s="20" t="s">
        <v>781</v>
      </c>
      <c r="D16" s="266" t="s">
        <v>782</v>
      </c>
      <c r="E16" s="267"/>
      <c r="F16" s="267"/>
      <c r="G16" s="267"/>
      <c r="H16" s="267"/>
      <c r="I16" s="267"/>
      <c r="J16" s="267"/>
      <c r="K16" s="267"/>
      <c r="L16" s="267"/>
      <c r="M16" s="267"/>
      <c r="N16" s="267"/>
      <c r="O16" s="267"/>
      <c r="P16" s="267"/>
      <c r="Q16" s="267"/>
      <c r="R16" s="267"/>
      <c r="S16" s="267"/>
      <c r="T16" s="268"/>
    </row>
    <row r="17" spans="2:27" ht="21.95" customHeight="1">
      <c r="B17" s="20" t="s">
        <v>763</v>
      </c>
      <c r="C17" s="20" t="s">
        <v>364</v>
      </c>
      <c r="D17" s="46" t="s">
        <v>365</v>
      </c>
      <c r="E17" s="46" t="s">
        <v>366</v>
      </c>
      <c r="F17" s="23" t="s">
        <v>220</v>
      </c>
      <c r="G17" s="23">
        <v>1</v>
      </c>
      <c r="H17" s="23">
        <f>IF(I17&lt;&gt;0, G17-I17, "")</f>
        <v>0</v>
      </c>
      <c r="I17" s="23">
        <v>1</v>
      </c>
      <c r="J17" s="23"/>
      <c r="K17" s="46" t="s">
        <v>753</v>
      </c>
      <c r="L17" s="23" t="s">
        <v>588</v>
      </c>
      <c r="M17" s="23">
        <v>3.5999999999999997E-2</v>
      </c>
      <c r="N17" s="23">
        <v>150</v>
      </c>
      <c r="O17" s="23">
        <f>IF(I17*M17=0, "", I17*M17*(N17/100))</f>
        <v>5.3999999999999992E-2</v>
      </c>
      <c r="P17" s="37"/>
      <c r="Q17" s="37">
        <f>TRUNC(P17*M17*N17/100)</f>
        <v>0</v>
      </c>
      <c r="R17" s="37"/>
      <c r="S17" s="18" t="s">
        <v>764</v>
      </c>
      <c r="T17" s="18"/>
      <c r="AA17" s="2">
        <f>O17</f>
        <v>5.3999999999999992E-2</v>
      </c>
    </row>
    <row r="18" spans="2:27" ht="21.95" customHeight="1">
      <c r="B18" s="20" t="s">
        <v>763</v>
      </c>
      <c r="C18" s="20" t="s">
        <v>586</v>
      </c>
      <c r="D18" s="46" t="s">
        <v>587</v>
      </c>
      <c r="E18" s="46" t="s">
        <v>588</v>
      </c>
      <c r="F18" s="23" t="s">
        <v>589</v>
      </c>
      <c r="G18" s="23">
        <f>IF(H18*I18/100 &lt;1, TRUNC(H18*I18/100, 옵션!$E$13), TRUNC(H18*I18/100, 옵션!$E$13))</f>
        <v>4.5900000000000003E-2</v>
      </c>
      <c r="H18" s="23">
        <f>옵션!$B$13</f>
        <v>85</v>
      </c>
      <c r="I18" s="23">
        <f>SUM(AA17:AA17)</f>
        <v>5.3999999999999992E-2</v>
      </c>
      <c r="J18" s="23"/>
      <c r="K18" s="46"/>
      <c r="L18" s="23"/>
      <c r="M18" s="23"/>
      <c r="N18" s="23"/>
      <c r="O18" s="23" t="str">
        <f>IF(I18*M18=0, "", I18*M18*(N18/100))</f>
        <v/>
      </c>
      <c r="P18" s="37"/>
      <c r="Q18" s="37">
        <f>TRUNC(P18*M18*N18/100)</f>
        <v>0</v>
      </c>
      <c r="R18" s="37"/>
      <c r="S18" s="18"/>
      <c r="T18" s="18"/>
      <c r="Z18" s="2" t="s">
        <v>765</v>
      </c>
      <c r="AA18" s="2">
        <f>SUM(AA17:AA17)</f>
        <v>5.3999999999999992E-2</v>
      </c>
    </row>
    <row r="19" spans="2:27" ht="21.95" customHeight="1">
      <c r="B19" s="20" t="s">
        <v>777</v>
      </c>
      <c r="D19" s="266" t="s">
        <v>783</v>
      </c>
      <c r="E19" s="267"/>
      <c r="F19" s="267"/>
      <c r="G19" s="267"/>
      <c r="H19" s="267"/>
      <c r="I19" s="267"/>
      <c r="J19" s="267"/>
      <c r="K19" s="267"/>
      <c r="L19" s="267"/>
      <c r="M19" s="267"/>
      <c r="N19" s="267"/>
      <c r="O19" s="267"/>
      <c r="P19" s="267"/>
      <c r="Q19" s="267"/>
      <c r="R19" s="267"/>
      <c r="S19" s="267"/>
      <c r="T19" s="268"/>
    </row>
    <row r="20" spans="2:27" ht="21.95" customHeight="1">
      <c r="B20" s="20" t="s">
        <v>763</v>
      </c>
      <c r="C20" s="20" t="s">
        <v>364</v>
      </c>
      <c r="D20" s="46" t="s">
        <v>365</v>
      </c>
      <c r="E20" s="46" t="s">
        <v>366</v>
      </c>
      <c r="F20" s="23" t="s">
        <v>220</v>
      </c>
      <c r="G20" s="23">
        <v>1</v>
      </c>
      <c r="H20" s="23">
        <f>IF(I20&lt;&gt;0, G20-I20, "")</f>
        <v>0</v>
      </c>
      <c r="I20" s="23">
        <v>1</v>
      </c>
      <c r="J20" s="23"/>
      <c r="K20" s="46" t="s">
        <v>753</v>
      </c>
      <c r="L20" s="23" t="s">
        <v>588</v>
      </c>
      <c r="M20" s="23">
        <v>3.5999999999999997E-2</v>
      </c>
      <c r="N20" s="23">
        <v>150</v>
      </c>
      <c r="O20" s="23">
        <f>IF(I20*M20=0, "", I20*M20*(N20/100))</f>
        <v>5.3999999999999992E-2</v>
      </c>
      <c r="P20" s="37"/>
      <c r="Q20" s="37">
        <f>TRUNC(P20*M20*N20/100)</f>
        <v>0</v>
      </c>
      <c r="R20" s="37"/>
      <c r="S20" s="18" t="s">
        <v>764</v>
      </c>
      <c r="T20" s="18"/>
      <c r="AA20" s="2">
        <f>O20</f>
        <v>5.3999999999999992E-2</v>
      </c>
    </row>
    <row r="21" spans="2:27" ht="21.95" customHeight="1">
      <c r="B21" s="20" t="s">
        <v>763</v>
      </c>
      <c r="C21" s="20" t="s">
        <v>586</v>
      </c>
      <c r="D21" s="46" t="s">
        <v>587</v>
      </c>
      <c r="E21" s="46" t="s">
        <v>588</v>
      </c>
      <c r="F21" s="23" t="s">
        <v>589</v>
      </c>
      <c r="G21" s="23">
        <f>IF(H21*I21/100 &lt;1, TRUNC(H21*I21/100, 옵션!$E$13), TRUNC(H21*I21/100, 옵션!$E$13))</f>
        <v>4.5900000000000003E-2</v>
      </c>
      <c r="H21" s="23">
        <f>옵션!$B$13</f>
        <v>85</v>
      </c>
      <c r="I21" s="23">
        <f>SUM(AA20:AA20)</f>
        <v>5.3999999999999992E-2</v>
      </c>
      <c r="J21" s="23"/>
      <c r="K21" s="46"/>
      <c r="L21" s="23"/>
      <c r="M21" s="23"/>
      <c r="N21" s="23"/>
      <c r="O21" s="23" t="str">
        <f>IF(I21*M21=0, "", I21*M21*(N21/100))</f>
        <v/>
      </c>
      <c r="P21" s="37"/>
      <c r="Q21" s="37">
        <f>TRUNC(P21*M21*N21/100)</f>
        <v>0</v>
      </c>
      <c r="R21" s="37"/>
      <c r="S21" s="18"/>
      <c r="T21" s="18"/>
      <c r="Z21" s="2" t="s">
        <v>765</v>
      </c>
      <c r="AA21" s="2">
        <f>SUM(AA20:AA20)</f>
        <v>5.3999999999999992E-2</v>
      </c>
    </row>
    <row r="22" spans="2:27" ht="21.95" customHeight="1">
      <c r="B22" s="20" t="s">
        <v>781</v>
      </c>
      <c r="D22" s="266" t="s">
        <v>784</v>
      </c>
      <c r="E22" s="267"/>
      <c r="F22" s="267"/>
      <c r="G22" s="267"/>
      <c r="H22" s="267"/>
      <c r="I22" s="267"/>
      <c r="J22" s="267"/>
      <c r="K22" s="267"/>
      <c r="L22" s="267"/>
      <c r="M22" s="267"/>
      <c r="N22" s="267"/>
      <c r="O22" s="267"/>
      <c r="P22" s="267"/>
      <c r="Q22" s="267"/>
      <c r="R22" s="267"/>
      <c r="S22" s="267"/>
      <c r="T22" s="268"/>
    </row>
    <row r="23" spans="2:27" ht="21.95" customHeight="1">
      <c r="B23" s="20" t="s">
        <v>763</v>
      </c>
      <c r="C23" s="20" t="s">
        <v>364</v>
      </c>
      <c r="D23" s="46" t="s">
        <v>365</v>
      </c>
      <c r="E23" s="46" t="s">
        <v>366</v>
      </c>
      <c r="F23" s="23" t="s">
        <v>220</v>
      </c>
      <c r="G23" s="23">
        <v>2</v>
      </c>
      <c r="H23" s="23">
        <f>IF(I23&lt;&gt;0, G23-I23, "")</f>
        <v>0</v>
      </c>
      <c r="I23" s="23">
        <v>2</v>
      </c>
      <c r="J23" s="23"/>
      <c r="K23" s="46" t="s">
        <v>753</v>
      </c>
      <c r="L23" s="23" t="s">
        <v>588</v>
      </c>
      <c r="M23" s="23">
        <v>3.5999999999999997E-2</v>
      </c>
      <c r="N23" s="23">
        <v>150</v>
      </c>
      <c r="O23" s="23">
        <f>IF(I23*M23=0, "", I23*M23*(N23/100))</f>
        <v>0.10799999999999998</v>
      </c>
      <c r="P23" s="37"/>
      <c r="Q23" s="37">
        <f>TRUNC(P23*M23*N23/100)</f>
        <v>0</v>
      </c>
      <c r="R23" s="37"/>
      <c r="S23" s="18" t="s">
        <v>764</v>
      </c>
      <c r="T23" s="18"/>
      <c r="AA23" s="2">
        <f>O23</f>
        <v>0.10799999999999998</v>
      </c>
    </row>
    <row r="24" spans="2:27" ht="21.95" customHeight="1">
      <c r="B24" s="20" t="s">
        <v>763</v>
      </c>
      <c r="C24" s="20" t="s">
        <v>586</v>
      </c>
      <c r="D24" s="46" t="s">
        <v>587</v>
      </c>
      <c r="E24" s="46" t="s">
        <v>588</v>
      </c>
      <c r="F24" s="23" t="s">
        <v>589</v>
      </c>
      <c r="G24" s="23">
        <f>IF(H24*I24/100 &lt;1, TRUNC(H24*I24/100, 옵션!$E$13), TRUNC(H24*I24/100, 옵션!$E$13))</f>
        <v>9.1800000000000007E-2</v>
      </c>
      <c r="H24" s="23">
        <f>옵션!$B$13</f>
        <v>85</v>
      </c>
      <c r="I24" s="23">
        <f>SUM(AA23:AA23)</f>
        <v>0.10799999999999998</v>
      </c>
      <c r="J24" s="23"/>
      <c r="K24" s="46"/>
      <c r="L24" s="23"/>
      <c r="M24" s="23"/>
      <c r="N24" s="23"/>
      <c r="O24" s="23" t="str">
        <f>IF(I24*M24=0, "", I24*M24*(N24/100))</f>
        <v/>
      </c>
      <c r="P24" s="37"/>
      <c r="Q24" s="37">
        <f>TRUNC(P24*M24*N24/100)</f>
        <v>0</v>
      </c>
      <c r="R24" s="37"/>
      <c r="S24" s="18"/>
      <c r="T24" s="18"/>
      <c r="Z24" s="2" t="s">
        <v>765</v>
      </c>
      <c r="AA24" s="2">
        <f>SUM(AA23:AA23)</f>
        <v>0.10799999999999998</v>
      </c>
    </row>
    <row r="25" spans="2:27" ht="21.95" customHeight="1">
      <c r="B25" s="20" t="s">
        <v>777</v>
      </c>
      <c r="D25" s="266" t="s">
        <v>785</v>
      </c>
      <c r="E25" s="267"/>
      <c r="F25" s="267"/>
      <c r="G25" s="267"/>
      <c r="H25" s="267"/>
      <c r="I25" s="267"/>
      <c r="J25" s="267"/>
      <c r="K25" s="267"/>
      <c r="L25" s="267"/>
      <c r="M25" s="267"/>
      <c r="N25" s="267"/>
      <c r="O25" s="267"/>
      <c r="P25" s="267"/>
      <c r="Q25" s="267"/>
      <c r="R25" s="267"/>
      <c r="S25" s="267"/>
      <c r="T25" s="268"/>
    </row>
    <row r="26" spans="2:27" ht="21.95" customHeight="1">
      <c r="B26" s="20" t="s">
        <v>763</v>
      </c>
      <c r="C26" s="20" t="s">
        <v>364</v>
      </c>
      <c r="D26" s="46" t="s">
        <v>365</v>
      </c>
      <c r="E26" s="46" t="s">
        <v>366</v>
      </c>
      <c r="F26" s="23" t="s">
        <v>220</v>
      </c>
      <c r="G26" s="23">
        <v>2</v>
      </c>
      <c r="H26" s="23">
        <f>IF(I26&lt;&gt;0, G26-I26, "")</f>
        <v>0</v>
      </c>
      <c r="I26" s="23">
        <v>2</v>
      </c>
      <c r="J26" s="23"/>
      <c r="K26" s="46" t="s">
        <v>753</v>
      </c>
      <c r="L26" s="23" t="s">
        <v>588</v>
      </c>
      <c r="M26" s="23">
        <v>3.5999999999999997E-2</v>
      </c>
      <c r="N26" s="23">
        <v>150</v>
      </c>
      <c r="O26" s="23">
        <f>IF(I26*M26=0, "", I26*M26*(N26/100))</f>
        <v>0.10799999999999998</v>
      </c>
      <c r="P26" s="37"/>
      <c r="Q26" s="37">
        <f>TRUNC(P26*M26*N26/100)</f>
        <v>0</v>
      </c>
      <c r="R26" s="37"/>
      <c r="S26" s="18" t="s">
        <v>764</v>
      </c>
      <c r="T26" s="18"/>
      <c r="AA26" s="2">
        <f>O26</f>
        <v>0.10799999999999998</v>
      </c>
    </row>
    <row r="27" spans="2:27" ht="21.95" customHeight="1">
      <c r="B27" s="20" t="s">
        <v>763</v>
      </c>
      <c r="C27" s="20" t="s">
        <v>586</v>
      </c>
      <c r="D27" s="46" t="s">
        <v>587</v>
      </c>
      <c r="E27" s="46" t="s">
        <v>588</v>
      </c>
      <c r="F27" s="23" t="s">
        <v>589</v>
      </c>
      <c r="G27" s="23">
        <f>IF(H27*I27/100 &lt;1, TRUNC(H27*I27/100, 옵션!$E$13), TRUNC(H27*I27/100, 옵션!$E$13))</f>
        <v>9.1800000000000007E-2</v>
      </c>
      <c r="H27" s="23">
        <f>옵션!$B$13</f>
        <v>85</v>
      </c>
      <c r="I27" s="23">
        <f>SUM(AA26:AA26)</f>
        <v>0.10799999999999998</v>
      </c>
      <c r="J27" s="23"/>
      <c r="K27" s="46"/>
      <c r="L27" s="23"/>
      <c r="M27" s="23"/>
      <c r="N27" s="23"/>
      <c r="O27" s="23" t="str">
        <f>IF(I27*M27=0, "", I27*M27*(N27/100))</f>
        <v/>
      </c>
      <c r="P27" s="37"/>
      <c r="Q27" s="37">
        <f>TRUNC(P27*M27*N27/100)</f>
        <v>0</v>
      </c>
      <c r="R27" s="37"/>
      <c r="S27" s="18"/>
      <c r="T27" s="18"/>
      <c r="Z27" s="2" t="s">
        <v>765</v>
      </c>
      <c r="AA27" s="2">
        <f>SUM(AA26:AA26)</f>
        <v>0.10799999999999998</v>
      </c>
    </row>
    <row r="28" spans="2:27" ht="21.95" customHeight="1">
      <c r="B28" s="20" t="s">
        <v>781</v>
      </c>
      <c r="D28" s="266" t="s">
        <v>786</v>
      </c>
      <c r="E28" s="267"/>
      <c r="F28" s="267"/>
      <c r="G28" s="267"/>
      <c r="H28" s="267"/>
      <c r="I28" s="267"/>
      <c r="J28" s="267"/>
      <c r="K28" s="267"/>
      <c r="L28" s="267"/>
      <c r="M28" s="267"/>
      <c r="N28" s="267"/>
      <c r="O28" s="267"/>
      <c r="P28" s="267"/>
      <c r="Q28" s="267"/>
      <c r="R28" s="267"/>
      <c r="S28" s="267"/>
      <c r="T28" s="268"/>
    </row>
    <row r="29" spans="2:27" ht="21.95" customHeight="1">
      <c r="B29" s="20" t="s">
        <v>763</v>
      </c>
      <c r="C29" s="20" t="s">
        <v>364</v>
      </c>
      <c r="D29" s="46" t="s">
        <v>365</v>
      </c>
      <c r="E29" s="46" t="s">
        <v>366</v>
      </c>
      <c r="F29" s="23" t="s">
        <v>220</v>
      </c>
      <c r="G29" s="23">
        <v>1</v>
      </c>
      <c r="H29" s="23">
        <f>IF(I29&lt;&gt;0, G29-I29, "")</f>
        <v>0</v>
      </c>
      <c r="I29" s="23">
        <v>1</v>
      </c>
      <c r="J29" s="23"/>
      <c r="K29" s="46" t="s">
        <v>753</v>
      </c>
      <c r="L29" s="23" t="s">
        <v>588</v>
      </c>
      <c r="M29" s="23">
        <v>3.5999999999999997E-2</v>
      </c>
      <c r="N29" s="23">
        <v>150</v>
      </c>
      <c r="O29" s="23">
        <f>IF(I29*M29=0, "", I29*M29*(N29/100))</f>
        <v>5.3999999999999992E-2</v>
      </c>
      <c r="P29" s="37"/>
      <c r="Q29" s="37">
        <f>TRUNC(P29*M29*N29/100)</f>
        <v>0</v>
      </c>
      <c r="R29" s="37"/>
      <c r="S29" s="18" t="s">
        <v>764</v>
      </c>
      <c r="T29" s="18"/>
      <c r="AA29" s="2">
        <f>O29</f>
        <v>5.3999999999999992E-2</v>
      </c>
    </row>
    <row r="30" spans="2:27" ht="21.95" customHeight="1">
      <c r="B30" s="20" t="s">
        <v>763</v>
      </c>
      <c r="C30" s="20" t="s">
        <v>586</v>
      </c>
      <c r="D30" s="46" t="s">
        <v>587</v>
      </c>
      <c r="E30" s="46" t="s">
        <v>588</v>
      </c>
      <c r="F30" s="23" t="s">
        <v>589</v>
      </c>
      <c r="G30" s="23">
        <f>IF(H30*I30/100 &lt;1, TRUNC(H30*I30/100, 옵션!$E$13), TRUNC(H30*I30/100, 옵션!$E$13))</f>
        <v>4.5900000000000003E-2</v>
      </c>
      <c r="H30" s="23">
        <f>옵션!$B$13</f>
        <v>85</v>
      </c>
      <c r="I30" s="23">
        <f>SUM(AA29:AA29)</f>
        <v>5.3999999999999992E-2</v>
      </c>
      <c r="J30" s="23"/>
      <c r="K30" s="46"/>
      <c r="L30" s="23"/>
      <c r="M30" s="23"/>
      <c r="N30" s="23"/>
      <c r="O30" s="23" t="str">
        <f>IF(I30*M30=0, "", I30*M30*(N30/100))</f>
        <v/>
      </c>
      <c r="P30" s="37"/>
      <c r="Q30" s="37">
        <f>TRUNC(P30*M30*N30/100)</f>
        <v>0</v>
      </c>
      <c r="R30" s="37"/>
      <c r="S30" s="18"/>
      <c r="T30" s="18"/>
      <c r="Z30" s="2" t="s">
        <v>765</v>
      </c>
      <c r="AA30" s="2">
        <f>SUM(AA29:AA29)</f>
        <v>5.3999999999999992E-2</v>
      </c>
    </row>
    <row r="31" spans="2:27" ht="21.95" customHeight="1">
      <c r="B31" s="20" t="s">
        <v>777</v>
      </c>
      <c r="D31" s="266" t="s">
        <v>787</v>
      </c>
      <c r="E31" s="267"/>
      <c r="F31" s="267"/>
      <c r="G31" s="267"/>
      <c r="H31" s="267"/>
      <c r="I31" s="267"/>
      <c r="J31" s="267"/>
      <c r="K31" s="267"/>
      <c r="L31" s="267"/>
      <c r="M31" s="267"/>
      <c r="N31" s="267"/>
      <c r="O31" s="267"/>
      <c r="P31" s="267"/>
      <c r="Q31" s="267"/>
      <c r="R31" s="267"/>
      <c r="S31" s="267"/>
      <c r="T31" s="268"/>
    </row>
    <row r="32" spans="2:27" ht="21.95" customHeight="1">
      <c r="B32" s="20" t="s">
        <v>763</v>
      </c>
      <c r="C32" s="20" t="s">
        <v>361</v>
      </c>
      <c r="D32" s="46" t="s">
        <v>362</v>
      </c>
      <c r="E32" s="46" t="s">
        <v>363</v>
      </c>
      <c r="F32" s="23" t="s">
        <v>220</v>
      </c>
      <c r="G32" s="23">
        <v>4</v>
      </c>
      <c r="H32" s="23">
        <f>IF(I32&lt;&gt;0, G32-I32, "")</f>
        <v>0</v>
      </c>
      <c r="I32" s="23">
        <v>4</v>
      </c>
      <c r="J32" s="23"/>
      <c r="K32" s="46" t="s">
        <v>753</v>
      </c>
      <c r="L32" s="23" t="s">
        <v>588</v>
      </c>
      <c r="M32" s="23">
        <v>0.23</v>
      </c>
      <c r="N32" s="23">
        <v>150</v>
      </c>
      <c r="O32" s="23">
        <f>IF(I32*M32=0, "", I32*M32*(N32/100))</f>
        <v>1.3800000000000001</v>
      </c>
      <c r="P32" s="37"/>
      <c r="Q32" s="37">
        <f>TRUNC(P32*M32*N32/100)</f>
        <v>0</v>
      </c>
      <c r="R32" s="37"/>
      <c r="S32" s="18" t="s">
        <v>764</v>
      </c>
      <c r="T32" s="18"/>
      <c r="AA32" s="2">
        <f>O32</f>
        <v>1.3800000000000001</v>
      </c>
    </row>
    <row r="33" spans="2:29" ht="21.95" customHeight="1">
      <c r="B33" s="20" t="s">
        <v>763</v>
      </c>
      <c r="C33" s="20" t="s">
        <v>586</v>
      </c>
      <c r="D33" s="46" t="s">
        <v>587</v>
      </c>
      <c r="E33" s="46" t="s">
        <v>588</v>
      </c>
      <c r="F33" s="23" t="s">
        <v>589</v>
      </c>
      <c r="G33" s="23">
        <f>IF(H33*I33/100 &lt;1, TRUNC(H33*I33/100, 옵션!$E$13), TRUNC(H33*I33/100, 옵션!$E$13))</f>
        <v>1.173</v>
      </c>
      <c r="H33" s="23">
        <f>옵션!$B$13</f>
        <v>85</v>
      </c>
      <c r="I33" s="23">
        <f>SUM(AA32:AA32)</f>
        <v>1.3800000000000001</v>
      </c>
      <c r="J33" s="23"/>
      <c r="K33" s="46"/>
      <c r="L33" s="23"/>
      <c r="M33" s="23"/>
      <c r="N33" s="23"/>
      <c r="O33" s="23" t="str">
        <f>IF(I33*M33=0, "", I33*M33*(N33/100))</f>
        <v/>
      </c>
      <c r="P33" s="37"/>
      <c r="Q33" s="37">
        <f>TRUNC(P33*M33*N33/100)</f>
        <v>0</v>
      </c>
      <c r="R33" s="37"/>
      <c r="S33" s="18"/>
      <c r="T33" s="18"/>
      <c r="Z33" s="2" t="s">
        <v>765</v>
      </c>
      <c r="AA33" s="2">
        <f>SUM(AA32:AA32)</f>
        <v>1.3800000000000001</v>
      </c>
    </row>
    <row r="34" spans="2:29" ht="21.95" customHeight="1">
      <c r="B34" s="20" t="s">
        <v>777</v>
      </c>
      <c r="D34" s="266" t="s">
        <v>788</v>
      </c>
      <c r="E34" s="267"/>
      <c r="F34" s="267"/>
      <c r="G34" s="267"/>
      <c r="H34" s="267"/>
      <c r="I34" s="267"/>
      <c r="J34" s="267"/>
      <c r="K34" s="267"/>
      <c r="L34" s="267"/>
      <c r="M34" s="267"/>
      <c r="N34" s="267"/>
      <c r="O34" s="267"/>
      <c r="P34" s="267"/>
      <c r="Q34" s="267"/>
      <c r="R34" s="267"/>
      <c r="S34" s="267"/>
      <c r="T34" s="268"/>
    </row>
    <row r="35" spans="2:29" ht="21.95" customHeight="1">
      <c r="B35" s="20" t="s">
        <v>763</v>
      </c>
      <c r="C35" s="20" t="s">
        <v>361</v>
      </c>
      <c r="D35" s="46" t="s">
        <v>362</v>
      </c>
      <c r="E35" s="46" t="s">
        <v>363</v>
      </c>
      <c r="F35" s="23" t="s">
        <v>220</v>
      </c>
      <c r="G35" s="23">
        <v>4</v>
      </c>
      <c r="H35" s="23">
        <f>IF(I35&lt;&gt;0, G35-I35, "")</f>
        <v>0</v>
      </c>
      <c r="I35" s="23">
        <v>4</v>
      </c>
      <c r="J35" s="23"/>
      <c r="K35" s="46" t="s">
        <v>753</v>
      </c>
      <c r="L35" s="23" t="s">
        <v>588</v>
      </c>
      <c r="M35" s="23">
        <v>0.23</v>
      </c>
      <c r="N35" s="23">
        <v>150</v>
      </c>
      <c r="O35" s="23">
        <f>IF(I35*M35=0, "", I35*M35*(N35/100))</f>
        <v>1.3800000000000001</v>
      </c>
      <c r="P35" s="37"/>
      <c r="Q35" s="37">
        <f>TRUNC(P35*M35*N35/100)</f>
        <v>0</v>
      </c>
      <c r="R35" s="37"/>
      <c r="S35" s="18" t="s">
        <v>764</v>
      </c>
      <c r="T35" s="18"/>
      <c r="AA35" s="2">
        <f>O35</f>
        <v>1.3800000000000001</v>
      </c>
    </row>
    <row r="36" spans="2:29" ht="21.95" customHeight="1">
      <c r="B36" s="20" t="s">
        <v>763</v>
      </c>
      <c r="C36" s="20" t="s">
        <v>586</v>
      </c>
      <c r="D36" s="46" t="s">
        <v>587</v>
      </c>
      <c r="E36" s="46" t="s">
        <v>588</v>
      </c>
      <c r="F36" s="23" t="s">
        <v>589</v>
      </c>
      <c r="G36" s="23">
        <f>IF(H36*I36/100 &lt;1, TRUNC(H36*I36/100, 옵션!$E$13), TRUNC(H36*I36/100, 옵션!$E$13))</f>
        <v>1.173</v>
      </c>
      <c r="H36" s="23">
        <f>옵션!$B$13</f>
        <v>85</v>
      </c>
      <c r="I36" s="23">
        <f>SUM(AA35:AA35)</f>
        <v>1.3800000000000001</v>
      </c>
      <c r="J36" s="23"/>
      <c r="K36" s="46"/>
      <c r="L36" s="23"/>
      <c r="M36" s="23"/>
      <c r="N36" s="23"/>
      <c r="O36" s="23" t="str">
        <f>IF(I36*M36=0, "", I36*M36*(N36/100))</f>
        <v/>
      </c>
      <c r="P36" s="37"/>
      <c r="Q36" s="37">
        <f>TRUNC(P36*M36*N36/100)</f>
        <v>0</v>
      </c>
      <c r="R36" s="37"/>
      <c r="S36" s="18"/>
      <c r="T36" s="18"/>
      <c r="Z36" s="2" t="s">
        <v>765</v>
      </c>
      <c r="AA36" s="2">
        <f>SUM(AA35:AA35)</f>
        <v>1.3800000000000001</v>
      </c>
    </row>
    <row r="37" spans="2:29" ht="21.95" customHeight="1">
      <c r="B37" s="20" t="s">
        <v>781</v>
      </c>
      <c r="D37" s="266" t="s">
        <v>789</v>
      </c>
      <c r="E37" s="267"/>
      <c r="F37" s="267"/>
      <c r="G37" s="267"/>
      <c r="H37" s="267"/>
      <c r="I37" s="267"/>
      <c r="J37" s="267"/>
      <c r="K37" s="267"/>
      <c r="L37" s="267"/>
      <c r="M37" s="267"/>
      <c r="N37" s="267"/>
      <c r="O37" s="267"/>
      <c r="P37" s="267"/>
      <c r="Q37" s="267"/>
      <c r="R37" s="267"/>
      <c r="S37" s="267"/>
      <c r="T37" s="268"/>
    </row>
    <row r="38" spans="2:29" ht="21.95" customHeight="1">
      <c r="B38" s="20" t="s">
        <v>763</v>
      </c>
      <c r="C38" s="20" t="s">
        <v>361</v>
      </c>
      <c r="D38" s="46" t="s">
        <v>362</v>
      </c>
      <c r="E38" s="46" t="s">
        <v>363</v>
      </c>
      <c r="F38" s="23" t="s">
        <v>220</v>
      </c>
      <c r="G38" s="23">
        <v>4</v>
      </c>
      <c r="H38" s="23">
        <f>IF(I38&lt;&gt;0, G38-I38, "")</f>
        <v>0</v>
      </c>
      <c r="I38" s="23">
        <v>4</v>
      </c>
      <c r="J38" s="23"/>
      <c r="K38" s="46" t="s">
        <v>753</v>
      </c>
      <c r="L38" s="23" t="s">
        <v>588</v>
      </c>
      <c r="M38" s="23">
        <v>0.23</v>
      </c>
      <c r="N38" s="23">
        <v>150</v>
      </c>
      <c r="O38" s="23">
        <f>IF(I38*M38=0, "", I38*M38*(N38/100))</f>
        <v>1.3800000000000001</v>
      </c>
      <c r="P38" s="37"/>
      <c r="Q38" s="37">
        <f>TRUNC(P38*M38*N38/100)</f>
        <v>0</v>
      </c>
      <c r="R38" s="37"/>
      <c r="S38" s="18" t="s">
        <v>764</v>
      </c>
      <c r="T38" s="18"/>
      <c r="AA38" s="2">
        <f>O38</f>
        <v>1.3800000000000001</v>
      </c>
    </row>
    <row r="39" spans="2:29" ht="21.95" customHeight="1">
      <c r="B39" s="20" t="s">
        <v>763</v>
      </c>
      <c r="C39" s="20" t="s">
        <v>586</v>
      </c>
      <c r="D39" s="46" t="s">
        <v>587</v>
      </c>
      <c r="E39" s="46" t="s">
        <v>588</v>
      </c>
      <c r="F39" s="23" t="s">
        <v>589</v>
      </c>
      <c r="G39" s="23">
        <f>IF(H39*I39/100 &lt;1, TRUNC(H39*I39/100, 옵션!$E$13), TRUNC(H39*I39/100, 옵션!$E$13))</f>
        <v>1.173</v>
      </c>
      <c r="H39" s="23">
        <f>옵션!$B$13</f>
        <v>85</v>
      </c>
      <c r="I39" s="23">
        <f>SUM(AA38:AA38)</f>
        <v>1.3800000000000001</v>
      </c>
      <c r="J39" s="23"/>
      <c r="K39" s="46"/>
      <c r="L39" s="23"/>
      <c r="M39" s="23"/>
      <c r="N39" s="23"/>
      <c r="O39" s="23" t="str">
        <f>IF(I39*M39=0, "", I39*M39*(N39/100))</f>
        <v/>
      </c>
      <c r="P39" s="37"/>
      <c r="Q39" s="37">
        <f>TRUNC(P39*M39*N39/100)</f>
        <v>0</v>
      </c>
      <c r="R39" s="37"/>
      <c r="S39" s="18"/>
      <c r="T39" s="18"/>
      <c r="Z39" s="2" t="s">
        <v>765</v>
      </c>
      <c r="AA39" s="2">
        <f>SUM(AA38:AA38)</f>
        <v>1.3800000000000001</v>
      </c>
    </row>
    <row r="40" spans="2:29" ht="21.95" customHeight="1">
      <c r="B40" s="20" t="s">
        <v>777</v>
      </c>
      <c r="D40" s="266" t="s">
        <v>790</v>
      </c>
      <c r="E40" s="267"/>
      <c r="F40" s="267"/>
      <c r="G40" s="267"/>
      <c r="H40" s="267"/>
      <c r="I40" s="267"/>
      <c r="J40" s="267"/>
      <c r="K40" s="267"/>
      <c r="L40" s="267"/>
      <c r="M40" s="267"/>
      <c r="N40" s="267"/>
      <c r="O40" s="267"/>
      <c r="P40" s="267"/>
      <c r="Q40" s="267"/>
      <c r="R40" s="267"/>
      <c r="S40" s="267"/>
      <c r="T40" s="268"/>
    </row>
    <row r="41" spans="2:29" ht="21.95" customHeight="1">
      <c r="B41" s="20" t="s">
        <v>763</v>
      </c>
      <c r="C41" s="20" t="s">
        <v>468</v>
      </c>
      <c r="D41" s="46" t="s">
        <v>469</v>
      </c>
      <c r="E41" s="46" t="s">
        <v>470</v>
      </c>
      <c r="F41" s="23" t="s">
        <v>220</v>
      </c>
      <c r="G41" s="23">
        <v>3</v>
      </c>
      <c r="H41" s="23">
        <f>IF(I41&lt;&gt;0, G41-I41, "")</f>
        <v>0</v>
      </c>
      <c r="I41" s="23">
        <v>3</v>
      </c>
      <c r="J41" s="23"/>
      <c r="K41" s="46" t="s">
        <v>753</v>
      </c>
      <c r="L41" s="23" t="s">
        <v>588</v>
      </c>
      <c r="M41" s="23">
        <v>0.11</v>
      </c>
      <c r="N41" s="23">
        <v>100</v>
      </c>
      <c r="O41" s="23">
        <f>IF(I41*M41=0, "", I41*M41*(N41/100))</f>
        <v>0.33</v>
      </c>
      <c r="P41" s="37"/>
      <c r="Q41" s="37">
        <f>TRUNC(P41*M41*N41/100)</f>
        <v>0</v>
      </c>
      <c r="R41" s="37"/>
      <c r="S41" s="18" t="s">
        <v>766</v>
      </c>
      <c r="T41" s="18"/>
      <c r="AA41" s="2">
        <f>O41</f>
        <v>0.33</v>
      </c>
    </row>
    <row r="42" spans="2:29" ht="21.95" customHeight="1">
      <c r="B42" s="20" t="s">
        <v>763</v>
      </c>
      <c r="C42" s="20" t="s">
        <v>468</v>
      </c>
      <c r="D42" s="46"/>
      <c r="E42" s="46"/>
      <c r="F42" s="23"/>
      <c r="G42" s="23">
        <v>3</v>
      </c>
      <c r="H42" s="23">
        <f>IF(I42&lt;&gt;0, G42-I42, "")</f>
        <v>0</v>
      </c>
      <c r="I42" s="23">
        <v>3</v>
      </c>
      <c r="J42" s="23"/>
      <c r="K42" s="46" t="s">
        <v>757</v>
      </c>
      <c r="L42" s="23" t="s">
        <v>597</v>
      </c>
      <c r="M42" s="23">
        <v>0.08</v>
      </c>
      <c r="N42" s="23">
        <v>100</v>
      </c>
      <c r="O42" s="23">
        <f>IF(I42*M42=0, "", I42*M42*(N42/100))</f>
        <v>0.24</v>
      </c>
      <c r="P42" s="37"/>
      <c r="Q42" s="37">
        <f>TRUNC(P42*M42*N42/100)</f>
        <v>0</v>
      </c>
      <c r="R42" s="37"/>
      <c r="S42" s="18" t="s">
        <v>766</v>
      </c>
      <c r="T42" s="18"/>
      <c r="AC42" s="2">
        <f>O42</f>
        <v>0.24</v>
      </c>
    </row>
    <row r="43" spans="2:29" ht="21.95" customHeight="1">
      <c r="B43" s="20" t="s">
        <v>763</v>
      </c>
      <c r="C43" s="20" t="s">
        <v>391</v>
      </c>
      <c r="D43" s="46" t="s">
        <v>381</v>
      </c>
      <c r="E43" s="46" t="s">
        <v>392</v>
      </c>
      <c r="F43" s="23" t="s">
        <v>174</v>
      </c>
      <c r="G43" s="23">
        <v>8</v>
      </c>
      <c r="H43" s="23">
        <f>IF(I43&lt;&gt;0, G43-I43, "")</f>
        <v>1</v>
      </c>
      <c r="I43" s="23">
        <v>7</v>
      </c>
      <c r="J43" s="23">
        <v>10</v>
      </c>
      <c r="K43" s="46" t="s">
        <v>753</v>
      </c>
      <c r="L43" s="23" t="s">
        <v>588</v>
      </c>
      <c r="M43" s="23">
        <v>7.0000000000000001E-3</v>
      </c>
      <c r="N43" s="23">
        <v>150</v>
      </c>
      <c r="O43" s="23">
        <f>IF(I43*M43=0, "", I43*M43*(N43/100))</f>
        <v>7.350000000000001E-2</v>
      </c>
      <c r="P43" s="37"/>
      <c r="Q43" s="37">
        <f>TRUNC(P43*M43*N43/100)</f>
        <v>0</v>
      </c>
      <c r="R43" s="37"/>
      <c r="S43" s="18" t="s">
        <v>766</v>
      </c>
      <c r="T43" s="18"/>
      <c r="AA43" s="2">
        <f>O43</f>
        <v>7.350000000000001E-2</v>
      </c>
    </row>
    <row r="44" spans="2:29" ht="21.95" customHeight="1">
      <c r="B44" s="20" t="s">
        <v>763</v>
      </c>
      <c r="C44" s="20" t="s">
        <v>586</v>
      </c>
      <c r="D44" s="46" t="s">
        <v>587</v>
      </c>
      <c r="E44" s="46" t="s">
        <v>588</v>
      </c>
      <c r="F44" s="23" t="s">
        <v>589</v>
      </c>
      <c r="G44" s="23">
        <f>IF(H44*I44/100 &lt;1, TRUNC(H44*I44/100, 옵션!$E$13), TRUNC(H44*I44/100, 옵션!$E$13))</f>
        <v>0.34297</v>
      </c>
      <c r="H44" s="23">
        <f>옵션!$B$13</f>
        <v>85</v>
      </c>
      <c r="I44" s="23">
        <f>SUM(AA41:AA43)</f>
        <v>0.40350000000000003</v>
      </c>
      <c r="J44" s="23"/>
      <c r="K44" s="46"/>
      <c r="L44" s="23"/>
      <c r="M44" s="23"/>
      <c r="N44" s="23"/>
      <c r="O44" s="23" t="str">
        <f>IF(I44*M44=0, "", I44*M44*(N44/100))</f>
        <v/>
      </c>
      <c r="P44" s="37"/>
      <c r="Q44" s="37">
        <f>TRUNC(P44*M44*N44/100)</f>
        <v>0</v>
      </c>
      <c r="R44" s="37"/>
      <c r="S44" s="18"/>
      <c r="T44" s="18"/>
      <c r="Z44" s="2" t="s">
        <v>765</v>
      </c>
      <c r="AA44" s="2">
        <f>SUM(AA41:AA43)</f>
        <v>0.40350000000000003</v>
      </c>
      <c r="AC44" s="2">
        <f>SUM(AC41:AC43)</f>
        <v>0.24</v>
      </c>
    </row>
    <row r="45" spans="2:29" ht="21.95" customHeight="1">
      <c r="B45" s="20" t="s">
        <v>763</v>
      </c>
      <c r="C45" s="20" t="s">
        <v>596</v>
      </c>
      <c r="D45" s="46" t="s">
        <v>587</v>
      </c>
      <c r="E45" s="46" t="s">
        <v>597</v>
      </c>
      <c r="F45" s="23" t="s">
        <v>589</v>
      </c>
      <c r="G45" s="23">
        <f>IF(H45*I45/100 &lt;1, TRUNC(H45*I45/100, 옵션!$E$13), TRUNC(H45*I45/100, 옵션!$E$13))</f>
        <v>0.20399999999999999</v>
      </c>
      <c r="H45" s="23">
        <f>옵션!$B$13</f>
        <v>85</v>
      </c>
      <c r="I45" s="23">
        <f>SUM(AC41:AC43)</f>
        <v>0.24</v>
      </c>
      <c r="J45" s="23"/>
      <c r="K45" s="46"/>
      <c r="L45" s="23"/>
      <c r="M45" s="23"/>
      <c r="N45" s="23"/>
      <c r="O45" s="23" t="str">
        <f>IF(I45*M45=0, "", I45*M45*(N45/100))</f>
        <v/>
      </c>
      <c r="P45" s="37"/>
      <c r="Q45" s="37">
        <f>TRUNC(P45*M45*N45/100)</f>
        <v>0</v>
      </c>
      <c r="R45" s="37"/>
      <c r="S45" s="18"/>
      <c r="T45" s="18"/>
    </row>
    <row r="46" spans="2:29" ht="21.95" customHeight="1">
      <c r="B46" s="20" t="s">
        <v>781</v>
      </c>
      <c r="D46" s="266" t="s">
        <v>791</v>
      </c>
      <c r="E46" s="267"/>
      <c r="F46" s="267"/>
      <c r="G46" s="267"/>
      <c r="H46" s="267"/>
      <c r="I46" s="267"/>
      <c r="J46" s="267"/>
      <c r="K46" s="267"/>
      <c r="L46" s="267"/>
      <c r="M46" s="267"/>
      <c r="N46" s="267"/>
      <c r="O46" s="267"/>
      <c r="P46" s="267"/>
      <c r="Q46" s="267"/>
      <c r="R46" s="267"/>
      <c r="S46" s="267"/>
      <c r="T46" s="268"/>
    </row>
    <row r="47" spans="2:29" ht="21.95" customHeight="1">
      <c r="B47" s="20" t="s">
        <v>763</v>
      </c>
      <c r="C47" s="20" t="s">
        <v>767</v>
      </c>
      <c r="D47" s="46" t="s">
        <v>768</v>
      </c>
      <c r="E47" s="46" t="s">
        <v>237</v>
      </c>
      <c r="F47" s="23" t="s">
        <v>769</v>
      </c>
      <c r="G47" s="23">
        <v>1</v>
      </c>
      <c r="H47" s="23">
        <f>IF(I47&lt;&gt;0, G47-I47, "")</f>
        <v>0</v>
      </c>
      <c r="I47" s="23">
        <v>1</v>
      </c>
      <c r="J47" s="23"/>
      <c r="K47" s="46" t="s">
        <v>755</v>
      </c>
      <c r="L47" s="23" t="s">
        <v>593</v>
      </c>
      <c r="M47" s="23">
        <v>0.13200000000000001</v>
      </c>
      <c r="N47" s="23">
        <v>100</v>
      </c>
      <c r="O47" s="23">
        <f>IF(I47*M47=0, "", I47*M47*(N47/100))</f>
        <v>0.13200000000000001</v>
      </c>
      <c r="P47" s="37"/>
      <c r="Q47" s="37">
        <f>TRUNC(P47*M47*N47/100)</f>
        <v>0</v>
      </c>
      <c r="R47" s="37"/>
      <c r="S47" s="18" t="s">
        <v>770</v>
      </c>
      <c r="T47" s="18"/>
      <c r="AB47" s="2">
        <f>O47</f>
        <v>0.13200000000000001</v>
      </c>
    </row>
    <row r="48" spans="2:29" ht="21.95" customHeight="1">
      <c r="B48" s="20" t="s">
        <v>763</v>
      </c>
      <c r="C48" s="20" t="s">
        <v>767</v>
      </c>
      <c r="D48" s="46"/>
      <c r="E48" s="46"/>
      <c r="F48" s="23"/>
      <c r="G48" s="23">
        <v>1</v>
      </c>
      <c r="H48" s="23">
        <f>IF(I48&lt;&gt;0, G48-I48, "")</f>
        <v>0</v>
      </c>
      <c r="I48" s="23">
        <v>1</v>
      </c>
      <c r="J48" s="23"/>
      <c r="K48" s="46" t="s">
        <v>757</v>
      </c>
      <c r="L48" s="23" t="s">
        <v>597</v>
      </c>
      <c r="M48" s="23">
        <v>0.13200000000000001</v>
      </c>
      <c r="N48" s="23">
        <v>100</v>
      </c>
      <c r="O48" s="23">
        <f>IF(I48*M48=0, "", I48*M48*(N48/100))</f>
        <v>0.13200000000000001</v>
      </c>
      <c r="P48" s="37"/>
      <c r="Q48" s="37">
        <f>TRUNC(P48*M48*N48/100)</f>
        <v>0</v>
      </c>
      <c r="R48" s="37"/>
      <c r="S48" s="18" t="s">
        <v>770</v>
      </c>
      <c r="T48" s="18"/>
      <c r="AC48" s="2">
        <f>O48</f>
        <v>0.13200000000000001</v>
      </c>
    </row>
    <row r="49" spans="2:29" ht="21.95" customHeight="1">
      <c r="B49" s="20" t="s">
        <v>763</v>
      </c>
      <c r="C49" s="20" t="s">
        <v>592</v>
      </c>
      <c r="D49" s="46" t="s">
        <v>587</v>
      </c>
      <c r="E49" s="46" t="s">
        <v>593</v>
      </c>
      <c r="F49" s="23" t="s">
        <v>589</v>
      </c>
      <c r="G49" s="23">
        <f>IF(H49*I49/100 &lt;1, TRUNC(H49*I49/100, 옵션!$E$13), TRUNC(H49*I49/100, 옵션!$E$13))</f>
        <v>0.11219999999999999</v>
      </c>
      <c r="H49" s="23">
        <f>옵션!$B$13</f>
        <v>85</v>
      </c>
      <c r="I49" s="23">
        <f>SUM(AB47:AB48)</f>
        <v>0.13200000000000001</v>
      </c>
      <c r="J49" s="23"/>
      <c r="K49" s="46"/>
      <c r="L49" s="23"/>
      <c r="M49" s="23"/>
      <c r="N49" s="23"/>
      <c r="O49" s="23" t="str">
        <f>IF(I49*M49=0, "", I49*M49*(N49/100))</f>
        <v/>
      </c>
      <c r="P49" s="37"/>
      <c r="Q49" s="37">
        <f>TRUNC(P49*M49*N49/100)</f>
        <v>0</v>
      </c>
      <c r="R49" s="37"/>
      <c r="S49" s="18"/>
      <c r="T49" s="18"/>
      <c r="Z49" s="2" t="s">
        <v>765</v>
      </c>
      <c r="AB49" s="2">
        <f>SUM(AB47:AB48)</f>
        <v>0.13200000000000001</v>
      </c>
      <c r="AC49" s="2">
        <f>SUM(AC47:AC48)</f>
        <v>0.13200000000000001</v>
      </c>
    </row>
    <row r="50" spans="2:29" ht="21.95" customHeight="1">
      <c r="B50" s="20" t="s">
        <v>763</v>
      </c>
      <c r="C50" s="20" t="s">
        <v>596</v>
      </c>
      <c r="D50" s="46" t="s">
        <v>587</v>
      </c>
      <c r="E50" s="46" t="s">
        <v>597</v>
      </c>
      <c r="F50" s="23" t="s">
        <v>589</v>
      </c>
      <c r="G50" s="23">
        <f>IF(H50*I50/100 &lt;1, TRUNC(H50*I50/100, 옵션!$E$13), TRUNC(H50*I50/100, 옵션!$E$13))</f>
        <v>0.11219999999999999</v>
      </c>
      <c r="H50" s="23">
        <f>옵션!$B$13</f>
        <v>85</v>
      </c>
      <c r="I50" s="23">
        <f>SUM(AC47:AC48)</f>
        <v>0.13200000000000001</v>
      </c>
      <c r="J50" s="23"/>
      <c r="K50" s="46"/>
      <c r="L50" s="23"/>
      <c r="M50" s="23"/>
      <c r="N50" s="23"/>
      <c r="O50" s="23" t="str">
        <f>IF(I50*M50=0, "", I50*M50*(N50/100))</f>
        <v/>
      </c>
      <c r="P50" s="37"/>
      <c r="Q50" s="37">
        <f>TRUNC(P50*M50*N50/100)</f>
        <v>0</v>
      </c>
      <c r="R50" s="37"/>
      <c r="S50" s="18"/>
      <c r="T50" s="18"/>
    </row>
    <row r="51" spans="2:29" ht="21.95" customHeight="1">
      <c r="B51" s="20" t="s">
        <v>777</v>
      </c>
      <c r="D51" s="266" t="s">
        <v>792</v>
      </c>
      <c r="E51" s="267"/>
      <c r="F51" s="267"/>
      <c r="G51" s="267"/>
      <c r="H51" s="267"/>
      <c r="I51" s="267"/>
      <c r="J51" s="267"/>
      <c r="K51" s="267"/>
      <c r="L51" s="267"/>
      <c r="M51" s="267"/>
      <c r="N51" s="267"/>
      <c r="O51" s="267"/>
      <c r="P51" s="267"/>
      <c r="Q51" s="267"/>
      <c r="R51" s="267"/>
      <c r="S51" s="267"/>
      <c r="T51" s="268"/>
    </row>
    <row r="52" spans="2:29" ht="21.95" customHeight="1">
      <c r="B52" s="20" t="s">
        <v>763</v>
      </c>
      <c r="C52" s="20" t="s">
        <v>771</v>
      </c>
      <c r="D52" s="46" t="s">
        <v>768</v>
      </c>
      <c r="E52" s="46" t="s">
        <v>772</v>
      </c>
      <c r="F52" s="23" t="s">
        <v>769</v>
      </c>
      <c r="G52" s="23">
        <v>1</v>
      </c>
      <c r="H52" s="23">
        <f>IF(I52&lt;&gt;0, G52-I52, "")</f>
        <v>0</v>
      </c>
      <c r="I52" s="23">
        <v>1</v>
      </c>
      <c r="J52" s="23"/>
      <c r="K52" s="46" t="s">
        <v>757</v>
      </c>
      <c r="L52" s="23" t="s">
        <v>597</v>
      </c>
      <c r="M52" s="23">
        <v>0.2</v>
      </c>
      <c r="N52" s="23">
        <v>100</v>
      </c>
      <c r="O52" s="23">
        <f>IF(I52*M52=0, "", I52*M52*(N52/100))</f>
        <v>0.2</v>
      </c>
      <c r="P52" s="37"/>
      <c r="Q52" s="37">
        <f>TRUNC(P52*M52*N52/100)</f>
        <v>0</v>
      </c>
      <c r="R52" s="37"/>
      <c r="S52" s="18" t="s">
        <v>773</v>
      </c>
      <c r="T52" s="18"/>
      <c r="AC52" s="2">
        <f>O52</f>
        <v>0.2</v>
      </c>
    </row>
    <row r="53" spans="2:29" ht="21.95" customHeight="1">
      <c r="B53" s="20" t="s">
        <v>763</v>
      </c>
      <c r="C53" s="20" t="s">
        <v>596</v>
      </c>
      <c r="D53" s="46" t="s">
        <v>587</v>
      </c>
      <c r="E53" s="46" t="s">
        <v>597</v>
      </c>
      <c r="F53" s="23" t="s">
        <v>589</v>
      </c>
      <c r="G53" s="23">
        <f>IF(H53*I53/100 &lt;1, TRUNC(H53*I53/100, 옵션!$E$13), TRUNC(H53*I53/100, 옵션!$E$13))</f>
        <v>0.17</v>
      </c>
      <c r="H53" s="23">
        <f>옵션!$B$13</f>
        <v>85</v>
      </c>
      <c r="I53" s="23">
        <f>SUM(AC52:AC52)</f>
        <v>0.2</v>
      </c>
      <c r="J53" s="23"/>
      <c r="K53" s="46"/>
      <c r="L53" s="23"/>
      <c r="M53" s="23"/>
      <c r="N53" s="23"/>
      <c r="O53" s="23" t="str">
        <f>IF(I53*M53=0, "", I53*M53*(N53/100))</f>
        <v/>
      </c>
      <c r="P53" s="37"/>
      <c r="Q53" s="37">
        <f>TRUNC(P53*M53*N53/100)</f>
        <v>0</v>
      </c>
      <c r="R53" s="37"/>
      <c r="S53" s="18"/>
      <c r="T53" s="18"/>
      <c r="Z53" s="2" t="s">
        <v>765</v>
      </c>
      <c r="AC53" s="2">
        <f>SUM(AC52:AC52)</f>
        <v>0.2</v>
      </c>
    </row>
    <row r="54" spans="2:29" ht="21.95" customHeight="1">
      <c r="B54" s="20" t="s">
        <v>781</v>
      </c>
      <c r="D54" s="266" t="s">
        <v>793</v>
      </c>
      <c r="E54" s="267"/>
      <c r="F54" s="267"/>
      <c r="G54" s="267"/>
      <c r="H54" s="267"/>
      <c r="I54" s="267"/>
      <c r="J54" s="267"/>
      <c r="K54" s="267"/>
      <c r="L54" s="267"/>
      <c r="M54" s="267"/>
      <c r="N54" s="267"/>
      <c r="O54" s="267"/>
      <c r="P54" s="267"/>
      <c r="Q54" s="267"/>
      <c r="R54" s="267"/>
      <c r="S54" s="267"/>
      <c r="T54" s="268"/>
    </row>
    <row r="55" spans="2:29" ht="21.95" customHeight="1">
      <c r="B55" s="20" t="s">
        <v>763</v>
      </c>
      <c r="C55" s="20" t="s">
        <v>774</v>
      </c>
      <c r="D55" s="46" t="s">
        <v>768</v>
      </c>
      <c r="E55" s="46" t="s">
        <v>775</v>
      </c>
      <c r="F55" s="23" t="s">
        <v>769</v>
      </c>
      <c r="G55" s="23">
        <v>1</v>
      </c>
      <c r="H55" s="23">
        <f>IF(I55&lt;&gt;0, G55-I55, "")</f>
        <v>0</v>
      </c>
      <c r="I55" s="23">
        <v>1</v>
      </c>
      <c r="J55" s="23"/>
      <c r="K55" s="46" t="s">
        <v>757</v>
      </c>
      <c r="L55" s="23" t="s">
        <v>597</v>
      </c>
      <c r="M55" s="23">
        <v>0.1</v>
      </c>
      <c r="N55" s="23">
        <v>100</v>
      </c>
      <c r="O55" s="23">
        <f>IF(I55*M55=0, "", I55*M55*(N55/100))</f>
        <v>0.1</v>
      </c>
      <c r="P55" s="37"/>
      <c r="Q55" s="37">
        <f>TRUNC(P55*M55*N55/100)</f>
        <v>0</v>
      </c>
      <c r="R55" s="37"/>
      <c r="S55" s="18" t="s">
        <v>773</v>
      </c>
      <c r="T55" s="18"/>
      <c r="AC55" s="2">
        <f>O55</f>
        <v>0.1</v>
      </c>
    </row>
    <row r="56" spans="2:29" ht="21.95" customHeight="1">
      <c r="B56" s="20" t="s">
        <v>763</v>
      </c>
      <c r="C56" s="20" t="s">
        <v>596</v>
      </c>
      <c r="D56" s="46" t="s">
        <v>587</v>
      </c>
      <c r="E56" s="46" t="s">
        <v>597</v>
      </c>
      <c r="F56" s="23" t="s">
        <v>589</v>
      </c>
      <c r="G56" s="23">
        <f>IF(H56*I56/100 &lt;1, TRUNC(H56*I56/100, 옵션!$E$13), TRUNC(H56*I56/100, 옵션!$E$13))</f>
        <v>8.5000000000000006E-2</v>
      </c>
      <c r="H56" s="23">
        <f>옵션!$B$13</f>
        <v>85</v>
      </c>
      <c r="I56" s="23">
        <f>SUM(AC55:AC55)</f>
        <v>0.1</v>
      </c>
      <c r="J56" s="23"/>
      <c r="K56" s="46"/>
      <c r="L56" s="23"/>
      <c r="M56" s="23"/>
      <c r="N56" s="23"/>
      <c r="O56" s="23" t="str">
        <f>IF(I56*M56=0, "", I56*M56*(N56/100))</f>
        <v/>
      </c>
      <c r="P56" s="37"/>
      <c r="Q56" s="37">
        <f>TRUNC(P56*M56*N56/100)</f>
        <v>0</v>
      </c>
      <c r="R56" s="37"/>
      <c r="S56" s="18"/>
      <c r="T56" s="18"/>
      <c r="Z56" s="2" t="s">
        <v>765</v>
      </c>
      <c r="AC56" s="2">
        <f>SUM(AC55:AC55)</f>
        <v>0.1</v>
      </c>
    </row>
    <row r="57" spans="2:29" ht="21.95" customHeight="1">
      <c r="D57" s="46"/>
      <c r="E57" s="46"/>
      <c r="F57" s="23"/>
      <c r="G57" s="23"/>
      <c r="H57" s="23"/>
      <c r="I57" s="23"/>
      <c r="J57" s="23"/>
      <c r="K57" s="46"/>
      <c r="L57" s="23"/>
      <c r="M57" s="23"/>
      <c r="N57" s="23"/>
      <c r="O57" s="23"/>
      <c r="P57" s="37"/>
      <c r="Q57" s="37"/>
      <c r="R57" s="37"/>
      <c r="S57" s="18"/>
      <c r="T57" s="18"/>
    </row>
    <row r="58" spans="2:29" ht="21.95" customHeight="1">
      <c r="D58" s="46"/>
      <c r="E58" s="46"/>
      <c r="F58" s="23"/>
      <c r="G58" s="23"/>
      <c r="H58" s="23"/>
      <c r="I58" s="23"/>
      <c r="J58" s="23"/>
      <c r="K58" s="46"/>
      <c r="L58" s="23"/>
      <c r="M58" s="23"/>
      <c r="N58" s="23"/>
      <c r="O58" s="23"/>
      <c r="P58" s="37"/>
      <c r="Q58" s="37"/>
      <c r="R58" s="37"/>
      <c r="S58" s="18"/>
      <c r="T58" s="18"/>
    </row>
    <row r="59" spans="2:29" ht="21.95" customHeight="1">
      <c r="D59" s="46"/>
      <c r="E59" s="46"/>
      <c r="F59" s="23"/>
      <c r="G59" s="23"/>
      <c r="H59" s="23"/>
      <c r="I59" s="23"/>
      <c r="J59" s="23"/>
      <c r="K59" s="46"/>
      <c r="L59" s="23"/>
      <c r="M59" s="23"/>
      <c r="N59" s="23"/>
      <c r="O59" s="23"/>
      <c r="P59" s="37"/>
      <c r="Q59" s="37"/>
      <c r="R59" s="37"/>
      <c r="S59" s="18"/>
      <c r="T59" s="18"/>
    </row>
    <row r="60" spans="2:29" ht="21.95" customHeight="1">
      <c r="D60" s="46"/>
      <c r="E60" s="46"/>
      <c r="F60" s="23"/>
      <c r="G60" s="23"/>
      <c r="H60" s="23"/>
      <c r="I60" s="23"/>
      <c r="J60" s="23"/>
      <c r="K60" s="46"/>
      <c r="L60" s="23"/>
      <c r="M60" s="23"/>
      <c r="N60" s="23"/>
      <c r="O60" s="23"/>
      <c r="P60" s="37"/>
      <c r="Q60" s="37"/>
      <c r="R60" s="37"/>
      <c r="S60" s="18"/>
      <c r="T60" s="18"/>
    </row>
    <row r="61" spans="2:29" ht="21.95" customHeight="1">
      <c r="D61" s="46"/>
      <c r="E61" s="46"/>
      <c r="F61" s="23"/>
      <c r="G61" s="23"/>
      <c r="H61" s="23"/>
      <c r="I61" s="23"/>
      <c r="J61" s="23"/>
      <c r="K61" s="46"/>
      <c r="L61" s="23"/>
      <c r="M61" s="23"/>
      <c r="N61" s="23"/>
      <c r="O61" s="23"/>
      <c r="P61" s="37"/>
      <c r="Q61" s="37"/>
      <c r="R61" s="37"/>
      <c r="S61" s="18"/>
      <c r="T61" s="18"/>
    </row>
    <row r="62" spans="2:29" ht="21.95" customHeight="1">
      <c r="D62" s="46"/>
      <c r="E62" s="46"/>
      <c r="F62" s="23"/>
      <c r="G62" s="23"/>
      <c r="H62" s="23"/>
      <c r="I62" s="23"/>
      <c r="J62" s="23"/>
      <c r="K62" s="46"/>
      <c r="L62" s="23"/>
      <c r="M62" s="23"/>
      <c r="N62" s="23"/>
      <c r="O62" s="23"/>
      <c r="P62" s="37"/>
      <c r="Q62" s="37"/>
      <c r="R62" s="37"/>
      <c r="S62" s="18"/>
      <c r="T62" s="18"/>
    </row>
    <row r="63" spans="2:29" ht="21.95" customHeight="1">
      <c r="D63" s="46"/>
      <c r="E63" s="46"/>
      <c r="F63" s="23"/>
      <c r="G63" s="23"/>
      <c r="H63" s="23"/>
      <c r="I63" s="23"/>
      <c r="J63" s="23"/>
      <c r="K63" s="46"/>
      <c r="L63" s="23"/>
      <c r="M63" s="23"/>
      <c r="N63" s="23"/>
      <c r="O63" s="23"/>
      <c r="P63" s="37"/>
      <c r="Q63" s="37"/>
      <c r="R63" s="37"/>
      <c r="S63" s="18"/>
      <c r="T63" s="18"/>
    </row>
    <row r="64" spans="2:29" ht="21.95" customHeight="1">
      <c r="D64" s="46"/>
      <c r="E64" s="46"/>
      <c r="F64" s="23"/>
      <c r="G64" s="23"/>
      <c r="H64" s="23"/>
      <c r="I64" s="23"/>
      <c r="J64" s="23"/>
      <c r="K64" s="46"/>
      <c r="L64" s="23"/>
      <c r="M64" s="23"/>
      <c r="N64" s="23"/>
      <c r="O64" s="23"/>
      <c r="P64" s="37"/>
      <c r="Q64" s="37"/>
      <c r="R64" s="37"/>
      <c r="S64" s="18"/>
      <c r="T64" s="18"/>
    </row>
    <row r="65" spans="4:20" ht="21.95" customHeight="1">
      <c r="D65" s="46"/>
      <c r="E65" s="46"/>
      <c r="F65" s="23"/>
      <c r="G65" s="23"/>
      <c r="H65" s="23"/>
      <c r="I65" s="23"/>
      <c r="J65" s="23"/>
      <c r="K65" s="46"/>
      <c r="L65" s="23"/>
      <c r="M65" s="23"/>
      <c r="N65" s="23"/>
      <c r="O65" s="23"/>
      <c r="P65" s="37"/>
      <c r="Q65" s="37"/>
      <c r="R65" s="37"/>
      <c r="S65" s="18"/>
      <c r="T65" s="18"/>
    </row>
    <row r="66" spans="4:20" ht="21.95" customHeight="1">
      <c r="D66" s="46"/>
      <c r="E66" s="46"/>
      <c r="F66" s="23"/>
      <c r="G66" s="23"/>
      <c r="H66" s="23"/>
      <c r="I66" s="23"/>
      <c r="J66" s="23"/>
      <c r="K66" s="46"/>
      <c r="L66" s="23"/>
      <c r="M66" s="23"/>
      <c r="N66" s="23"/>
      <c r="O66" s="23"/>
      <c r="P66" s="37"/>
      <c r="Q66" s="37"/>
      <c r="R66" s="37"/>
      <c r="S66" s="18"/>
      <c r="T66" s="18"/>
    </row>
    <row r="67" spans="4:20" ht="21.95" customHeight="1">
      <c r="D67" s="46"/>
      <c r="E67" s="46"/>
      <c r="F67" s="23"/>
      <c r="G67" s="23"/>
      <c r="H67" s="23"/>
      <c r="I67" s="23"/>
      <c r="J67" s="23"/>
      <c r="K67" s="46"/>
      <c r="L67" s="23"/>
      <c r="M67" s="23"/>
      <c r="N67" s="23"/>
      <c r="O67" s="23"/>
      <c r="P67" s="37"/>
      <c r="Q67" s="37"/>
      <c r="R67" s="37"/>
      <c r="S67" s="18"/>
      <c r="T67" s="18"/>
    </row>
    <row r="68" spans="4:20" ht="21.95" customHeight="1">
      <c r="D68" s="46"/>
      <c r="E68" s="46"/>
      <c r="F68" s="23"/>
      <c r="G68" s="23"/>
      <c r="H68" s="23"/>
      <c r="I68" s="23"/>
      <c r="J68" s="23"/>
      <c r="K68" s="46"/>
      <c r="L68" s="23"/>
      <c r="M68" s="23"/>
      <c r="N68" s="23"/>
      <c r="O68" s="23"/>
      <c r="P68" s="37"/>
      <c r="Q68" s="37"/>
      <c r="R68" s="37"/>
      <c r="S68" s="18"/>
      <c r="T68" s="18"/>
    </row>
    <row r="69" spans="4:20" ht="21.95" customHeight="1">
      <c r="D69" s="46"/>
      <c r="E69" s="46"/>
      <c r="F69" s="23"/>
      <c r="G69" s="23"/>
      <c r="H69" s="23"/>
      <c r="I69" s="23"/>
      <c r="J69" s="23"/>
      <c r="K69" s="46"/>
      <c r="L69" s="23"/>
      <c r="M69" s="23"/>
      <c r="N69" s="23"/>
      <c r="O69" s="23"/>
      <c r="P69" s="37"/>
      <c r="Q69" s="37"/>
      <c r="R69" s="37"/>
      <c r="S69" s="18"/>
      <c r="T69" s="18"/>
    </row>
    <row r="70" spans="4:20" ht="21.95" customHeight="1">
      <c r="D70" s="46"/>
      <c r="E70" s="46"/>
      <c r="F70" s="23"/>
      <c r="G70" s="23"/>
      <c r="H70" s="23"/>
      <c r="I70" s="23"/>
      <c r="J70" s="23"/>
      <c r="K70" s="46"/>
      <c r="L70" s="23"/>
      <c r="M70" s="23"/>
      <c r="N70" s="23"/>
      <c r="O70" s="23"/>
      <c r="P70" s="37"/>
      <c r="Q70" s="37"/>
      <c r="R70" s="37"/>
      <c r="S70" s="18"/>
      <c r="T70" s="18"/>
    </row>
    <row r="71" spans="4:20" ht="21.95" customHeight="1">
      <c r="D71" s="46"/>
      <c r="E71" s="46"/>
      <c r="F71" s="23"/>
      <c r="G71" s="23"/>
      <c r="H71" s="23"/>
      <c r="I71" s="23"/>
      <c r="J71" s="23"/>
      <c r="K71" s="46"/>
      <c r="L71" s="23"/>
      <c r="M71" s="23"/>
      <c r="N71" s="23"/>
      <c r="O71" s="23"/>
      <c r="P71" s="37"/>
      <c r="Q71" s="37"/>
      <c r="R71" s="37"/>
      <c r="S71" s="18"/>
      <c r="T71" s="18"/>
    </row>
    <row r="72" spans="4:20" ht="21.95" customHeight="1">
      <c r="D72" s="46"/>
      <c r="E72" s="46"/>
      <c r="F72" s="23"/>
      <c r="G72" s="23"/>
      <c r="H72" s="23"/>
      <c r="I72" s="23"/>
      <c r="J72" s="23"/>
      <c r="K72" s="46"/>
      <c r="L72" s="23"/>
      <c r="M72" s="23"/>
      <c r="N72" s="23"/>
      <c r="O72" s="23"/>
      <c r="P72" s="37"/>
      <c r="Q72" s="37"/>
      <c r="R72" s="37"/>
      <c r="S72" s="18"/>
      <c r="T72" s="18"/>
    </row>
    <row r="73" spans="4:20" ht="21.95" customHeight="1">
      <c r="D73" s="46"/>
      <c r="E73" s="46"/>
      <c r="F73" s="23"/>
      <c r="G73" s="23"/>
      <c r="H73" s="23"/>
      <c r="I73" s="23"/>
      <c r="J73" s="23"/>
      <c r="K73" s="46"/>
      <c r="L73" s="23"/>
      <c r="M73" s="23"/>
      <c r="N73" s="23"/>
      <c r="O73" s="23"/>
      <c r="P73" s="37"/>
      <c r="Q73" s="37"/>
      <c r="R73" s="37"/>
      <c r="S73" s="18"/>
      <c r="T73" s="18"/>
    </row>
    <row r="74" spans="4:20" ht="21.95" customHeight="1">
      <c r="D74" s="46"/>
      <c r="E74" s="46"/>
      <c r="F74" s="23"/>
      <c r="G74" s="23"/>
      <c r="H74" s="23"/>
      <c r="I74" s="23"/>
      <c r="J74" s="23"/>
      <c r="K74" s="46"/>
      <c r="L74" s="23"/>
      <c r="M74" s="23"/>
      <c r="N74" s="23"/>
      <c r="O74" s="23"/>
      <c r="P74" s="37"/>
      <c r="Q74" s="37"/>
      <c r="R74" s="37"/>
      <c r="S74" s="18"/>
      <c r="T74" s="18"/>
    </row>
    <row r="75" spans="4:20" ht="21.95" customHeight="1">
      <c r="D75" s="46"/>
      <c r="E75" s="46"/>
      <c r="F75" s="23"/>
      <c r="G75" s="23"/>
      <c r="H75" s="23"/>
      <c r="I75" s="23"/>
      <c r="J75" s="23"/>
      <c r="K75" s="46"/>
      <c r="L75" s="23"/>
      <c r="M75" s="23"/>
      <c r="N75" s="23"/>
      <c r="O75" s="23"/>
      <c r="P75" s="37"/>
      <c r="Q75" s="37"/>
      <c r="R75" s="37"/>
      <c r="S75" s="18"/>
      <c r="T75" s="18"/>
    </row>
    <row r="76" spans="4:20" ht="21.95" customHeight="1">
      <c r="D76" s="46"/>
      <c r="E76" s="46"/>
      <c r="F76" s="23"/>
      <c r="G76" s="23"/>
      <c r="H76" s="23"/>
      <c r="I76" s="23"/>
      <c r="J76" s="23"/>
      <c r="K76" s="46"/>
      <c r="L76" s="23"/>
      <c r="M76" s="23"/>
      <c r="N76" s="23"/>
      <c r="O76" s="23"/>
      <c r="P76" s="37"/>
      <c r="Q76" s="37"/>
      <c r="R76" s="37"/>
      <c r="S76" s="18"/>
      <c r="T76" s="18"/>
    </row>
    <row r="77" spans="4:20" ht="21.95" customHeight="1">
      <c r="D77" s="46"/>
      <c r="E77" s="46"/>
      <c r="F77" s="23"/>
      <c r="G77" s="23"/>
      <c r="H77" s="23"/>
      <c r="I77" s="23"/>
      <c r="J77" s="23"/>
      <c r="K77" s="46"/>
      <c r="L77" s="23"/>
      <c r="M77" s="23"/>
      <c r="N77" s="23"/>
      <c r="O77" s="23"/>
      <c r="P77" s="37"/>
      <c r="Q77" s="37"/>
      <c r="R77" s="37"/>
      <c r="S77" s="18"/>
      <c r="T77" s="18"/>
    </row>
    <row r="78" spans="4:20" ht="21.95" customHeight="1">
      <c r="D78" s="46"/>
      <c r="E78" s="46"/>
      <c r="F78" s="23"/>
      <c r="G78" s="23"/>
      <c r="H78" s="23"/>
      <c r="I78" s="23"/>
      <c r="J78" s="23"/>
      <c r="K78" s="46"/>
      <c r="L78" s="23"/>
      <c r="M78" s="23"/>
      <c r="N78" s="23"/>
      <c r="O78" s="23"/>
      <c r="P78" s="37"/>
      <c r="Q78" s="37"/>
      <c r="R78" s="37"/>
      <c r="S78" s="18"/>
      <c r="T78" s="18"/>
    </row>
    <row r="79" spans="4:20" ht="21.95" customHeight="1">
      <c r="D79" s="46"/>
      <c r="E79" s="46"/>
      <c r="F79" s="23"/>
      <c r="G79" s="23"/>
      <c r="H79" s="23"/>
      <c r="I79" s="23"/>
      <c r="J79" s="23"/>
      <c r="K79" s="46"/>
      <c r="L79" s="23"/>
      <c r="M79" s="23"/>
      <c r="N79" s="23"/>
      <c r="O79" s="23"/>
      <c r="P79" s="37"/>
      <c r="Q79" s="37"/>
      <c r="R79" s="37"/>
      <c r="S79" s="18"/>
      <c r="T79" s="18"/>
    </row>
    <row r="80" spans="4:20" ht="21.95" customHeight="1">
      <c r="D80" s="46"/>
      <c r="E80" s="46"/>
      <c r="F80" s="23"/>
      <c r="G80" s="23"/>
      <c r="H80" s="23"/>
      <c r="I80" s="23"/>
      <c r="J80" s="23"/>
      <c r="K80" s="46"/>
      <c r="L80" s="23"/>
      <c r="M80" s="23"/>
      <c r="N80" s="23"/>
      <c r="O80" s="23"/>
      <c r="P80" s="37"/>
      <c r="Q80" s="37"/>
      <c r="R80" s="37"/>
      <c r="S80" s="18"/>
      <c r="T80" s="18"/>
    </row>
    <row r="81" spans="4:20" ht="21.95" customHeight="1">
      <c r="D81" s="46"/>
      <c r="E81" s="46"/>
      <c r="F81" s="23"/>
      <c r="G81" s="23"/>
      <c r="H81" s="23"/>
      <c r="I81" s="23"/>
      <c r="J81" s="23"/>
      <c r="K81" s="46"/>
      <c r="L81" s="23"/>
      <c r="M81" s="23"/>
      <c r="N81" s="23"/>
      <c r="O81" s="23"/>
      <c r="P81" s="37"/>
      <c r="Q81" s="37"/>
      <c r="R81" s="37"/>
      <c r="S81" s="18"/>
      <c r="T81" s="18"/>
    </row>
  </sheetData>
  <mergeCells count="29">
    <mergeCell ref="A2:A3"/>
    <mergeCell ref="B2:B3"/>
    <mergeCell ref="E2:E3"/>
    <mergeCell ref="F2:F3"/>
    <mergeCell ref="C2:C3"/>
    <mergeCell ref="D2:D3"/>
    <mergeCell ref="D1:O1"/>
    <mergeCell ref="S2:S3"/>
    <mergeCell ref="K2:K3"/>
    <mergeCell ref="P2:R2"/>
    <mergeCell ref="T2:T3"/>
    <mergeCell ref="L2:O2"/>
    <mergeCell ref="G2:J2"/>
    <mergeCell ref="D4:T4"/>
    <mergeCell ref="D7:T7"/>
    <mergeCell ref="D10:T10"/>
    <mergeCell ref="D13:T13"/>
    <mergeCell ref="D16:T16"/>
    <mergeCell ref="D19:T19"/>
    <mergeCell ref="D22:T22"/>
    <mergeCell ref="D25:T25"/>
    <mergeCell ref="D28:T28"/>
    <mergeCell ref="D31:T31"/>
    <mergeCell ref="D54:T54"/>
    <mergeCell ref="D34:T34"/>
    <mergeCell ref="D37:T37"/>
    <mergeCell ref="D40:T40"/>
    <mergeCell ref="D46:T46"/>
    <mergeCell ref="D51:T51"/>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13</vt:i4>
      </vt:variant>
      <vt:variant>
        <vt:lpstr>이름이 지정된 범위</vt:lpstr>
      </vt:variant>
      <vt:variant>
        <vt:i4>16</vt:i4>
      </vt:variant>
    </vt:vector>
  </HeadingPairs>
  <TitlesOfParts>
    <vt:vector size="29" baseType="lpstr">
      <vt:lpstr>기초자료 (1)</vt:lpstr>
      <vt:lpstr>원가-전기</vt:lpstr>
      <vt:lpstr>원가계산서</vt:lpstr>
      <vt:lpstr>총괄표</vt:lpstr>
      <vt:lpstr>내역서</vt:lpstr>
      <vt:lpstr>노임근거</vt:lpstr>
      <vt:lpstr>일대목차</vt:lpstr>
      <vt:lpstr>일위대가</vt:lpstr>
      <vt:lpstr>일위노임</vt:lpstr>
      <vt:lpstr>합산자재</vt:lpstr>
      <vt:lpstr>단가조사</vt:lpstr>
      <vt:lpstr>옵션</vt:lpstr>
      <vt:lpstr>사용설명</vt:lpstr>
      <vt:lpstr>내역서!Print_Area</vt:lpstr>
      <vt:lpstr>노임근거!Print_Area</vt:lpstr>
      <vt:lpstr>원가계산서!Print_Area</vt:lpstr>
      <vt:lpstr>일위노임!Print_Area</vt:lpstr>
      <vt:lpstr>일위대가!Print_Area</vt:lpstr>
      <vt:lpstr>총괄표!Print_Area</vt:lpstr>
      <vt:lpstr>내역서!Print_Titles</vt:lpstr>
      <vt:lpstr>노임근거!Print_Titles</vt:lpstr>
      <vt:lpstr>단가조사!Print_Titles</vt:lpstr>
      <vt:lpstr>원가계산서!Print_Titles</vt:lpstr>
      <vt:lpstr>'원가-전기'!Print_Titles</vt:lpstr>
      <vt:lpstr>일대목차!Print_Titles</vt:lpstr>
      <vt:lpstr>일위노임!Print_Titles</vt:lpstr>
      <vt:lpstr>일위대가!Print_Titles</vt:lpstr>
      <vt:lpstr>총괄표!Print_Titles</vt:lpstr>
      <vt:lpstr>합산자재!Print_Titles</vt:lpstr>
    </vt:vector>
  </TitlesOfParts>
  <Company>이지테크</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이지테크</dc:creator>
  <cp:lastModifiedBy>USER</cp:lastModifiedBy>
  <cp:lastPrinted>2012-05-12T23:39:48Z</cp:lastPrinted>
  <dcterms:created xsi:type="dcterms:W3CDTF">2002-09-09T02:35:17Z</dcterms:created>
  <dcterms:modified xsi:type="dcterms:W3CDTF">2023-03-29T02:33:16Z</dcterms:modified>
</cp:coreProperties>
</file>